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334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<sst xmlns="http://schemas.openxmlformats.org/spreadsheetml/2006/main" count="199" uniqueCount="121">
  <si>
    <t>Название Центра гражданского образования</t>
  </si>
  <si>
    <t>Критерии</t>
  </si>
  <si>
    <t>Значение в единицах измерения</t>
  </si>
  <si>
    <t>Система оценки</t>
  </si>
  <si>
    <t>Рейтинговое значение</t>
  </si>
  <si>
    <t>Образовательная программа</t>
  </si>
  <si>
    <t>адаптированность</t>
  </si>
  <si>
    <t>доступность</t>
  </si>
  <si>
    <t>Значение критерия</t>
  </si>
  <si>
    <t>полнота реализации</t>
  </si>
  <si>
    <t>кадровое обеспечение</t>
  </si>
  <si>
    <t>материально-техническое обеспечение</t>
  </si>
  <si>
    <t>использование материальной базы иных организаций</t>
  </si>
  <si>
    <t>наличие оборудованных рабочих мест для слушателей и преподавателей</t>
  </si>
  <si>
    <t>Организация образовательного процесса</t>
  </si>
  <si>
    <t>Результаты образовательной деятельности</t>
  </si>
  <si>
    <t>уровень и качество общеобразовательной подготовки слушателей</t>
  </si>
  <si>
    <t>сформированность ключевых компетентностей слушателей</t>
  </si>
  <si>
    <t>учебно-методическое обеспечение</t>
  </si>
  <si>
    <t>обеспеченность слушателей учебниками, справочной литературой</t>
  </si>
  <si>
    <t>обеспеченность преподавателей методической литературой, программными средствами обучения</t>
  </si>
  <si>
    <t>уровень организации и степень достижения целей и задач инновационной деятельности</t>
  </si>
  <si>
    <t>Единица измерения</t>
  </si>
  <si>
    <t>Количество привлеченных специалистов</t>
  </si>
  <si>
    <t>проведение мониторинга уровня сформированности ключевых компетентностей</t>
  </si>
  <si>
    <t>информационно-технологическое обеспечение</t>
  </si>
  <si>
    <t>наличие Совета Центра</t>
  </si>
  <si>
    <t>первый</t>
  </si>
  <si>
    <t>второй</t>
  </si>
  <si>
    <t>третий</t>
  </si>
  <si>
    <t>привлечение специалистов из профессионального сообщества</t>
  </si>
  <si>
    <t>общее</t>
  </si>
  <si>
    <t>за 1 + 0,5б</t>
  </si>
  <si>
    <t>за 1 + 0,2б</t>
  </si>
  <si>
    <t>за 1 + 0,3б</t>
  </si>
  <si>
    <t xml:space="preserve">Общее рейтинговое значение </t>
  </si>
  <si>
    <t xml:space="preserve">наличие страницы Центра на сайте образовательного учреждения  </t>
  </si>
  <si>
    <t>№</t>
  </si>
  <si>
    <t>Направ-ление</t>
  </si>
  <si>
    <r>
      <t xml:space="preserve">для обучающихся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для обучающихся и взрослых = </t>
    </r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</si>
  <si>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+ 2б</t>
    </r>
  </si>
  <si>
    <r>
      <t xml:space="preserve">менее 50% занятий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более 50% занятий = </t>
    </r>
    <r>
      <rPr>
        <b/>
        <sz val="11"/>
        <rFont val="Times New Roman"/>
        <family val="1"/>
      </rPr>
      <t>2</t>
    </r>
  </si>
  <si>
    <r>
      <t xml:space="preserve">если 2 модуля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3 и более модулей = </t>
    </r>
    <r>
      <rPr>
        <b/>
        <sz val="11"/>
        <rFont val="Times New Roman"/>
        <family val="1"/>
      </rPr>
      <t>2</t>
    </r>
  </si>
  <si>
    <t>100% + 2б</t>
  </si>
  <si>
    <t>человек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</si>
  <si>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</si>
  <si>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r>
      <t xml:space="preserve">да </t>
    </r>
    <r>
      <rPr>
        <sz val="11"/>
        <rFont val="Times New Roman"/>
        <family val="1"/>
      </rPr>
      <t>+ 3б</t>
    </r>
  </si>
  <si>
    <t>100% + 4б</t>
  </si>
  <si>
    <t>100% + 3б</t>
  </si>
  <si>
    <t>укомплектованность преподавательского состава в соответствии с Программой</t>
  </si>
  <si>
    <t>количество</t>
  </si>
  <si>
    <t>наличие достаточной материальной базы для проведения знаний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</si>
  <si>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+ 2б,
</t>
    </r>
    <r>
      <rPr>
        <b/>
        <sz val="11"/>
        <rFont val="Times New Roman"/>
        <family val="1"/>
      </rPr>
      <t>нет</t>
    </r>
    <r>
      <rPr>
        <sz val="11"/>
        <rFont val="Times New Roman"/>
        <family val="1"/>
      </rPr>
      <t xml:space="preserve"> + 1б</t>
    </r>
  </si>
  <si>
    <t>наличие методических материалов Центра на сайте ОУ</t>
  </si>
  <si>
    <t>наличие оформленных договоров с социальными партнерами</t>
  </si>
  <si>
    <t>100% + 1б</t>
  </si>
  <si>
    <t>100% + 5б</t>
  </si>
  <si>
    <t xml:space="preserve"> - на школьном уровне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</si>
  <si>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</si>
  <si>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</si>
  <si>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</si>
  <si>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за 1 + 0,1б</t>
  </si>
  <si>
    <t>организация мероприятий, семинаров различного уровня по теме образовательной Программы:</t>
  </si>
  <si>
    <t>количество часов</t>
  </si>
  <si>
    <t>за 1 + 0,7б</t>
  </si>
  <si>
    <t>за 100ч + 2б</t>
  </si>
  <si>
    <t xml:space="preserve">количество страниц А4, интервал 1,5, шрифт 14 </t>
  </si>
  <si>
    <t>количество публикаций в СМИ муниципального и регионального уровня по теме Программы</t>
  </si>
  <si>
    <t>наличие публикаций в методических изданиях по теме Программы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</si>
  <si>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</si>
  <si>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</si>
  <si>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+ 0,3б</t>
    </r>
  </si>
  <si>
    <t>Программа Центра является частью программы развития ОУ</t>
  </si>
  <si>
    <t>Программа Центра является частью муниципальной программы развития</t>
  </si>
  <si>
    <t>публичное представление результатов инновационной деятельности на научно-практических конференциях</t>
  </si>
  <si>
    <t>РЕЙТИНГ</t>
  </si>
  <si>
    <t>часов</t>
  </si>
  <si>
    <r>
      <rPr>
        <b/>
        <sz val="11"/>
        <rFont val="Times New Roman"/>
        <family val="1"/>
      </rPr>
      <t>18-24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25-48</t>
    </r>
    <r>
      <rPr>
        <sz val="11"/>
        <rFont val="Times New Roman"/>
        <family val="1"/>
      </rPr>
      <t xml:space="preserve"> + 2б, </t>
    </r>
    <r>
      <rPr>
        <b/>
        <sz val="11"/>
        <rFont val="Times New Roman"/>
        <family val="1"/>
      </rPr>
      <t xml:space="preserve"> 
более 48</t>
    </r>
    <r>
      <rPr>
        <sz val="11"/>
        <rFont val="Times New Roman"/>
        <family val="1"/>
      </rPr>
      <t xml:space="preserve"> + 3б</t>
    </r>
  </si>
  <si>
    <t xml:space="preserve">Количество педагогических работников </t>
  </si>
  <si>
    <t>Продолжительность образовательной Программы</t>
  </si>
  <si>
    <t>Сокращенное наименование образовательного учреждения</t>
  </si>
  <si>
    <t>привлечение консультантов из числа обучающихся, выпускников</t>
  </si>
  <si>
    <t>внешкольная экспертная деятельность преподавателей Центра по теме Программы</t>
  </si>
  <si>
    <t>количество статей</t>
  </si>
  <si>
    <t>Количество консультантов из числа опытных старшеклассников, выпускников Центра</t>
  </si>
  <si>
    <t>наличие модулей в образовательной Программе для разновозрастных групп</t>
  </si>
  <si>
    <t>наличие в образовательной Программе активных и интерактивных форм обучения</t>
  </si>
  <si>
    <r>
      <t xml:space="preserve">если да = </t>
    </r>
    <r>
      <rPr>
        <b/>
        <sz val="11"/>
        <rFont val="Times New Roman"/>
        <family val="1"/>
      </rPr>
      <t>1</t>
    </r>
  </si>
  <si>
    <t>наличие модулей, предложенных слушателям на выбор</t>
  </si>
  <si>
    <t>преемственность образовательных Программ из года в год</t>
  </si>
  <si>
    <t>наличие общественной экспертизы результатов реализации образовательной Программы</t>
  </si>
  <si>
    <t>за 1 ст. + 0,1б</t>
  </si>
  <si>
    <t>за 24 стр. + 2б</t>
  </si>
  <si>
    <t>Общее количество слушателей образовательной Программы</t>
  </si>
  <si>
    <t>наличие рецензии на образовательную Программу</t>
  </si>
  <si>
    <t>Название образовательной Программы</t>
  </si>
  <si>
    <r>
      <t xml:space="preserve">если существует = </t>
    </r>
    <r>
      <rPr>
        <b/>
        <sz val="11"/>
        <rFont val="Times New Roman"/>
        <family val="1"/>
      </rPr>
      <t>1</t>
    </r>
  </si>
  <si>
    <t>уровень обобщения и представления опыта деятельности Центра по теме Программы</t>
  </si>
  <si>
    <t>программа реализуется в сетевом взаимодействии с другими Центрами</t>
  </si>
  <si>
    <t>доля слушателей, привлеченных из других ОУ</t>
  </si>
  <si>
    <r>
      <t xml:space="preserve">да </t>
    </r>
    <r>
      <rPr>
        <sz val="11"/>
        <rFont val="Times New Roman"/>
        <family val="1"/>
      </rPr>
      <t>+ 1,5б,</t>
    </r>
    <r>
      <rPr>
        <b/>
        <sz val="11"/>
        <rFont val="Times New Roman"/>
        <family val="1"/>
      </rPr>
      <t xml:space="preserve">
нет </t>
    </r>
    <r>
      <rPr>
        <sz val="11"/>
        <rFont val="Times New Roman"/>
        <family val="1"/>
      </rPr>
      <t>+ 1б</t>
    </r>
  </si>
  <si>
    <t>Программа изменилась при лучших условиях</t>
  </si>
  <si>
    <t>Программа реализуется в полном объеме</t>
  </si>
  <si>
    <r>
      <t xml:space="preserve">состав полностью укомплектован = </t>
    </r>
    <r>
      <rPr>
        <b/>
        <sz val="11"/>
        <rFont val="Times New Roman"/>
        <family val="1"/>
      </rPr>
      <t>1</t>
    </r>
  </si>
  <si>
    <t>подготовка преподавателей по теме Программы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</si>
  <si>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+ 0,5б</t>
    </r>
  </si>
  <si>
    <r>
      <t xml:space="preserve">более 1 раза в месяц = </t>
    </r>
    <r>
      <rPr>
        <b/>
        <sz val="11"/>
        <rFont val="Times New Roman"/>
        <family val="1"/>
      </rPr>
      <t xml:space="preserve">1, 
</t>
    </r>
    <r>
      <rPr>
        <sz val="11"/>
        <rFont val="Times New Roman"/>
        <family val="1"/>
      </rPr>
      <t xml:space="preserve">реже = </t>
    </r>
    <r>
      <rPr>
        <b/>
        <sz val="11"/>
        <rFont val="Times New Roman"/>
        <family val="1"/>
      </rPr>
      <t>2</t>
    </r>
  </si>
  <si>
    <t>наличие утвержденного положения о деятельности Центра</t>
  </si>
  <si>
    <t>использование доступа в интернет преподавателями и слушателями</t>
  </si>
  <si>
    <r>
      <t xml:space="preserve">полное обеспечение = </t>
    </r>
    <r>
      <rPr>
        <b/>
        <sz val="11"/>
        <rFont val="Times New Roman"/>
        <family val="1"/>
      </rPr>
      <t xml:space="preserve">1,
</t>
    </r>
    <r>
      <rPr>
        <sz val="11"/>
        <rFont val="Times New Roman"/>
        <family val="1"/>
      </rPr>
      <t>частичное =</t>
    </r>
    <r>
      <rPr>
        <b/>
        <sz val="11"/>
        <rFont val="Times New Roman"/>
        <family val="1"/>
      </rPr>
      <t xml:space="preserve"> 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</si>
  <si>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+ 2б,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+ 1б</t>
    </r>
  </si>
  <si>
    <t>продолжительность образовательной Программы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</si>
  <si>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
только преподавателей = </t>
    </r>
    <r>
      <rPr>
        <b/>
        <sz val="11"/>
        <rFont val="Times New Roman"/>
        <family val="1"/>
      </rPr>
      <t>2</t>
    </r>
  </si>
  <si>
    <t>регулярность обновления страницы Центра на сайте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</si>
  <si>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 только преподавателями = </t>
    </r>
    <r>
      <rPr>
        <b/>
        <sz val="11"/>
        <rFont val="Times New Roman"/>
        <family val="1"/>
      </rPr>
      <t>2</t>
    </r>
  </si>
  <si>
    <t>слушатели, применившие полученную информацию на практике</t>
  </si>
  <si>
    <t>слушатели, освоившие программу и получившие удостоверение</t>
  </si>
  <si>
    <t>слушатели, получившие сертификат</t>
  </si>
  <si>
    <t>слушатели, имеющие документально подтвержденные достижения по теме Программы:</t>
  </si>
  <si>
    <t>публичное представление промежуточных результатов реализации образовательной Программы:</t>
  </si>
  <si>
    <t xml:space="preserve">ОЦЕНОЧНЫЙ ЛИСТ РЕЙТИНГА РЕЗУЛЬТАТИВНОСТИ ОБРАЗОВАТЕЛЬНЫХ ПРОГРАММ ЦЕНТРОВ ГРАЖДАНСКОГО ОБРАЗОВАНИЯ 2010-2011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</si>
</sst>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color indexed="1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0"/>
      </left>
      <right>
        <color indexed="63"/>
      </right>
      <top style="medium">
        <color indexed="60"/>
      </top>
      <bottom style="medium"/>
    </border>
    <border>
      <left>
        <color indexed="63"/>
      </left>
      <right>
        <color indexed="63"/>
      </right>
      <top style="medium">
        <color indexed="60"/>
      </top>
      <bottom style="medium"/>
    </border>
    <border>
      <left>
        <color indexed="63"/>
      </left>
      <right style="medium"/>
      <top style="medium">
        <color indexed="60"/>
      </top>
      <bottom style="medium"/>
    </border>
    <border>
      <left style="medium"/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60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6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0"/>
      </left>
      <right>
        <color indexed="63"/>
      </right>
      <top style="medium"/>
      <bottom style="medium">
        <color indexed="60"/>
      </bottom>
    </border>
    <border>
      <left>
        <color indexed="63"/>
      </left>
      <right style="medium"/>
      <top style="medium"/>
      <bottom style="medium">
        <color indexed="60"/>
      </bottom>
    </border>
    <border>
      <left style="medium"/>
      <right style="medium"/>
      <top style="medium"/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60"/>
      </right>
      <top style="thin"/>
      <bottom style="thin"/>
    </border>
    <border>
      <left style="medium">
        <color indexed="60"/>
      </left>
      <right>
        <color indexed="63"/>
      </right>
      <top style="thin"/>
      <bottom style="medium">
        <color indexed="60"/>
      </bottom>
    </border>
    <border>
      <left>
        <color indexed="63"/>
      </left>
      <right>
        <color indexed="63"/>
      </right>
      <top style="thin"/>
      <bottom style="medium">
        <color indexed="60"/>
      </bottom>
    </border>
    <border>
      <left>
        <color indexed="63"/>
      </left>
      <right style="thin"/>
      <top style="thin"/>
      <bottom style="medium">
        <color indexed="60"/>
      </bottom>
    </border>
    <border>
      <left>
        <color indexed="63"/>
      </left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>
        <color indexed="60"/>
      </bottom>
    </border>
    <border>
      <left style="thin"/>
      <right style="thin"/>
      <top>
        <color indexed="63"/>
      </top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/>
      <top style="medium">
        <color indexed="60"/>
      </top>
      <bottom style="thin"/>
    </border>
    <border>
      <left>
        <color indexed="63"/>
      </left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>
        <color indexed="63"/>
      </right>
      <top style="medium">
        <color indexed="60"/>
      </top>
      <bottom style="thin"/>
    </border>
    <border>
      <left>
        <color indexed="63"/>
      </left>
      <right style="thin"/>
      <top style="medium">
        <color indexed="60"/>
      </top>
      <bottom style="thin"/>
    </border>
    <border>
      <left style="thin"/>
      <right style="thin"/>
      <top style="medium">
        <color indexed="60"/>
      </top>
      <bottom style="thin"/>
    </border>
    <border>
      <left style="thin"/>
      <right style="medium">
        <color indexed="60"/>
      </right>
      <top style="medium">
        <color indexed="60"/>
      </top>
      <bottom style="thin"/>
    </border>
    <border>
      <left style="medium">
        <color indexed="6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0"/>
      </left>
      <right style="thin"/>
      <top style="thin"/>
      <bottom style="medium">
        <color indexed="60"/>
      </bottom>
    </border>
    <border>
      <left style="thin"/>
      <right style="thin"/>
      <top style="thin"/>
      <bottom style="medium">
        <color indexed="60"/>
      </bottom>
    </border>
    <border>
      <left style="thin"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thin"/>
    </border>
    <border>
      <left style="medium">
        <color indexed="60"/>
      </left>
      <right style="thin"/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medium"/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hidden="1"/>
    </xf>
    <xf numFmtId="0" fontId="9" fillId="20" borderId="13" xfId="0" applyFont="1" applyFill="1" applyBorder="1" applyAlignment="1" applyProtection="1">
      <alignment horizontal="center" vertical="center" wrapText="1"/>
      <protection hidden="1"/>
    </xf>
    <xf numFmtId="0" fontId="9" fillId="20" borderId="14" xfId="0" applyFont="1" applyFill="1" applyBorder="1" applyAlignment="1" applyProtection="1">
      <alignment horizontal="center" vertical="center" wrapText="1"/>
      <protection hidden="1"/>
    </xf>
    <xf numFmtId="0" fontId="9" fillId="20" borderId="1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5" fillId="4" borderId="16" xfId="0" applyFont="1" applyFill="1" applyBorder="1" applyAlignment="1" applyProtection="1">
      <alignment horizontal="right"/>
      <protection hidden="1"/>
    </xf>
    <xf numFmtId="0" fontId="5" fillId="4" borderId="17" xfId="0" applyFont="1" applyFill="1" applyBorder="1" applyAlignment="1" applyProtection="1">
      <alignment horizontal="right"/>
      <protection hidden="1"/>
    </xf>
    <xf numFmtId="0" fontId="5" fillId="4" borderId="18" xfId="0" applyFont="1" applyFill="1" applyBorder="1" applyAlignment="1" applyProtection="1">
      <alignment horizontal="center"/>
      <protection hidden="1"/>
    </xf>
    <xf numFmtId="0" fontId="9" fillId="20" borderId="19" xfId="0" applyFont="1" applyFill="1" applyBorder="1" applyAlignment="1" applyProtection="1">
      <alignment horizontal="center" vertical="center" wrapText="1"/>
      <protection hidden="1"/>
    </xf>
    <xf numFmtId="0" fontId="9" fillId="20" borderId="0" xfId="0" applyFont="1" applyFill="1" applyBorder="1" applyAlignment="1" applyProtection="1">
      <alignment horizontal="center" vertical="center" wrapText="1"/>
      <protection hidden="1"/>
    </xf>
    <xf numFmtId="0" fontId="9" fillId="20" borderId="2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4" borderId="21" xfId="0" applyFont="1" applyFill="1" applyBorder="1" applyAlignment="1" applyProtection="1">
      <alignment horizontal="right"/>
      <protection hidden="1"/>
    </xf>
    <xf numFmtId="0" fontId="5" fillId="4" borderId="22" xfId="0" applyFont="1" applyFill="1" applyBorder="1" applyAlignment="1" applyProtection="1">
      <alignment horizontal="right"/>
      <protection hidden="1"/>
    </xf>
    <xf numFmtId="0" fontId="5" fillId="4" borderId="23" xfId="0" applyFont="1" applyFill="1" applyBorder="1" applyAlignment="1" applyProtection="1">
      <alignment horizontal="center"/>
      <protection hidden="1"/>
    </xf>
    <xf numFmtId="0" fontId="5" fillId="4" borderId="24" xfId="0" applyFont="1" applyFill="1" applyBorder="1" applyAlignment="1" applyProtection="1">
      <alignment horizontal="right"/>
      <protection hidden="1"/>
    </xf>
    <xf numFmtId="0" fontId="5" fillId="4" borderId="25" xfId="0" applyFont="1" applyFill="1" applyBorder="1" applyAlignment="1" applyProtection="1">
      <alignment horizontal="right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4" borderId="27" xfId="0" applyFont="1" applyFill="1" applyBorder="1" applyAlignment="1" applyProtection="1">
      <alignment horizontal="right"/>
      <protection hidden="1"/>
    </xf>
    <xf numFmtId="0" fontId="4" fillId="4" borderId="28" xfId="0" applyFont="1" applyFill="1" applyBorder="1" applyAlignment="1" applyProtection="1">
      <alignment horizontal="right"/>
      <protection hidden="1"/>
    </xf>
    <xf numFmtId="0" fontId="4" fillId="4" borderId="29" xfId="0" applyFont="1" applyFill="1" applyBorder="1" applyAlignment="1" applyProtection="1">
      <alignment horizontal="center"/>
      <protection hidden="1"/>
    </xf>
    <xf numFmtId="2" fontId="4" fillId="24" borderId="30" xfId="0" applyNumberFormat="1" applyFont="1" applyFill="1" applyBorder="1" applyAlignment="1" applyProtection="1">
      <alignment horizontal="center"/>
      <protection hidden="1"/>
    </xf>
    <xf numFmtId="2" fontId="4" fillId="24" borderId="31" xfId="0" applyNumberFormat="1" applyFont="1" applyFill="1" applyBorder="1" applyAlignment="1" applyProtection="1">
      <alignment horizontal="center"/>
      <protection hidden="1"/>
    </xf>
    <xf numFmtId="0" fontId="4" fillId="4" borderId="32" xfId="0" applyFont="1" applyFill="1" applyBorder="1" applyAlignment="1" applyProtection="1">
      <alignment horizontal="center"/>
      <protection hidden="1"/>
    </xf>
    <xf numFmtId="0" fontId="1" fillId="25" borderId="33" xfId="0" applyFont="1" applyFill="1" applyBorder="1" applyAlignment="1" applyProtection="1">
      <alignment horizontal="right"/>
      <protection hidden="1"/>
    </xf>
    <xf numFmtId="0" fontId="1" fillId="25" borderId="34" xfId="0" applyFont="1" applyFill="1" applyBorder="1" applyAlignment="1" applyProtection="1">
      <alignment horizontal="right"/>
      <protection hidden="1"/>
    </xf>
    <xf numFmtId="0" fontId="1" fillId="25" borderId="35" xfId="0" applyFont="1" applyFill="1" applyBorder="1" applyAlignment="1" applyProtection="1">
      <alignment horizontal="right"/>
      <protection hidden="1"/>
    </xf>
    <xf numFmtId="0" fontId="1" fillId="25" borderId="36" xfId="0" applyFont="1" applyFill="1" applyBorder="1" applyAlignment="1" applyProtection="1">
      <alignment horizontal="left"/>
      <protection hidden="1"/>
    </xf>
    <xf numFmtId="0" fontId="1" fillId="25" borderId="21" xfId="0" applyFont="1" applyFill="1" applyBorder="1" applyAlignment="1" applyProtection="1">
      <alignment horizontal="right"/>
      <protection hidden="1"/>
    </xf>
    <xf numFmtId="0" fontId="1" fillId="25" borderId="37" xfId="0" applyFont="1" applyFill="1" applyBorder="1" applyAlignment="1" applyProtection="1">
      <alignment horizontal="right"/>
      <protection hidden="1"/>
    </xf>
    <xf numFmtId="0" fontId="1" fillId="25" borderId="22" xfId="0" applyFont="1" applyFill="1" applyBorder="1" applyAlignment="1" applyProtection="1">
      <alignment horizontal="right"/>
      <protection hidden="1"/>
    </xf>
    <xf numFmtId="0" fontId="1" fillId="25" borderId="38" xfId="0" applyFont="1" applyFill="1" applyBorder="1" applyAlignment="1" applyProtection="1">
      <alignment horizontal="left"/>
      <protection hidden="1"/>
    </xf>
    <xf numFmtId="0" fontId="1" fillId="25" borderId="39" xfId="0" applyFont="1" applyFill="1" applyBorder="1" applyAlignment="1" applyProtection="1">
      <alignment horizontal="right"/>
      <protection hidden="1"/>
    </xf>
    <xf numFmtId="0" fontId="1" fillId="25" borderId="40" xfId="0" applyFont="1" applyFill="1" applyBorder="1" applyAlignment="1" applyProtection="1">
      <alignment horizontal="right"/>
      <protection hidden="1"/>
    </xf>
    <xf numFmtId="0" fontId="1" fillId="25" borderId="41" xfId="0" applyFont="1" applyFill="1" applyBorder="1" applyAlignment="1" applyProtection="1">
      <alignment horizontal="right"/>
      <protection hidden="1"/>
    </xf>
    <xf numFmtId="0" fontId="1" fillId="25" borderId="42" xfId="0" applyFont="1" applyFill="1" applyBorder="1" applyAlignment="1" applyProtection="1">
      <alignment horizontal="left"/>
      <protection hidden="1"/>
    </xf>
    <xf numFmtId="0" fontId="8" fillId="20" borderId="43" xfId="0" applyFont="1" applyFill="1" applyBorder="1" applyAlignment="1" applyProtection="1">
      <alignment horizontal="center" vertical="center" wrapText="1"/>
      <protection hidden="1"/>
    </xf>
    <xf numFmtId="0" fontId="8" fillId="20" borderId="44" xfId="0" applyFont="1" applyFill="1" applyBorder="1" applyAlignment="1" applyProtection="1">
      <alignment horizontal="center" vertical="center" textRotation="90" wrapText="1"/>
      <protection hidden="1"/>
    </xf>
    <xf numFmtId="0" fontId="8" fillId="20" borderId="45" xfId="0" applyFont="1" applyFill="1" applyBorder="1" applyAlignment="1" applyProtection="1">
      <alignment horizontal="center" vertical="center" wrapText="1"/>
      <protection hidden="1"/>
    </xf>
    <xf numFmtId="0" fontId="8" fillId="20" borderId="45" xfId="0" applyFont="1" applyFill="1" applyBorder="1" applyAlignment="1" applyProtection="1">
      <alignment horizontal="center" vertical="center" wrapText="1"/>
      <protection hidden="1"/>
    </xf>
    <xf numFmtId="0" fontId="8" fillId="20" borderId="4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20" borderId="47" xfId="0" applyFont="1" applyFill="1" applyBorder="1" applyAlignment="1" applyProtection="1">
      <alignment horizontal="center" vertical="center" wrapText="1"/>
      <protection hidden="1"/>
    </xf>
    <xf numFmtId="0" fontId="5" fillId="26" borderId="48" xfId="0" applyFont="1" applyFill="1" applyBorder="1" applyAlignment="1" applyProtection="1">
      <alignment horizontal="center" vertical="center" textRotation="90" wrapText="1"/>
      <protection hidden="1"/>
    </xf>
    <xf numFmtId="0" fontId="5" fillId="26" borderId="49" xfId="0" applyFont="1" applyFill="1" applyBorder="1" applyAlignment="1" applyProtection="1">
      <alignment horizontal="center" vertical="center" textRotation="90" wrapText="1"/>
      <protection hidden="1"/>
    </xf>
    <xf numFmtId="0" fontId="1" fillId="25" borderId="49" xfId="0" applyFont="1" applyFill="1" applyBorder="1" applyAlignment="1" applyProtection="1">
      <alignment horizontal="left" vertical="center" wrapText="1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/>
      <protection hidden="1"/>
    </xf>
    <xf numFmtId="0" fontId="1" fillId="25" borderId="52" xfId="0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5" fillId="26" borderId="53" xfId="0" applyFont="1" applyFill="1" applyBorder="1" applyAlignment="1" applyProtection="1">
      <alignment horizontal="center" vertical="center" wrapText="1"/>
      <protection hidden="1"/>
    </xf>
    <xf numFmtId="0" fontId="6" fillId="20" borderId="54" xfId="0" applyFont="1" applyFill="1" applyBorder="1" applyAlignment="1" applyProtection="1">
      <alignment horizontal="center" vertical="center" wrapText="1"/>
      <protection hidden="1"/>
    </xf>
    <xf numFmtId="0" fontId="5" fillId="26" borderId="55" xfId="0" applyFont="1" applyFill="1" applyBorder="1" applyAlignment="1" applyProtection="1">
      <alignment horizontal="center" vertical="center" textRotation="90" wrapText="1"/>
      <protection hidden="1"/>
    </xf>
    <xf numFmtId="0" fontId="5" fillId="26" borderId="56" xfId="0" applyFont="1" applyFill="1" applyBorder="1" applyAlignment="1" applyProtection="1">
      <alignment horizontal="center" vertical="center" textRotation="90" wrapText="1"/>
      <protection hidden="1"/>
    </xf>
    <xf numFmtId="0" fontId="1" fillId="25" borderId="57" xfId="0" applyFont="1" applyFill="1" applyBorder="1" applyAlignment="1" applyProtection="1">
      <alignment horizontal="left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5" fillId="26" borderId="38" xfId="0" applyFont="1" applyFill="1" applyBorder="1" applyAlignment="1" applyProtection="1">
      <alignment horizontal="center" vertical="center" wrapText="1"/>
      <protection hidden="1"/>
    </xf>
    <xf numFmtId="0" fontId="5" fillId="26" borderId="58" xfId="0" applyFont="1" applyFill="1" applyBorder="1" applyAlignment="1" applyProtection="1">
      <alignment horizontal="center" vertical="center" textRotation="90" wrapText="1"/>
      <protection hidden="1"/>
    </xf>
    <xf numFmtId="0" fontId="5" fillId="26" borderId="59" xfId="0" applyFont="1" applyFill="1" applyBorder="1" applyAlignment="1" applyProtection="1">
      <alignment horizontal="center" vertical="center" textRotation="90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6" fillId="20" borderId="60" xfId="0" applyFont="1" applyFill="1" applyBorder="1" applyAlignment="1" applyProtection="1">
      <alignment horizontal="center" vertical="center" wrapText="1"/>
      <protection hidden="1"/>
    </xf>
    <xf numFmtId="0" fontId="5" fillId="26" borderId="44" xfId="0" applyFont="1" applyFill="1" applyBorder="1" applyAlignment="1" applyProtection="1">
      <alignment horizontal="center" vertical="center" textRotation="90" wrapText="1"/>
      <protection hidden="1"/>
    </xf>
    <xf numFmtId="0" fontId="5" fillId="26" borderId="45" xfId="0" applyFont="1" applyFill="1" applyBorder="1" applyAlignment="1" applyProtection="1">
      <alignment horizontal="center" vertical="center" textRotation="90" wrapText="1"/>
      <protection hidden="1"/>
    </xf>
    <xf numFmtId="0" fontId="1" fillId="25" borderId="61" xfId="0" applyFont="1" applyFill="1" applyBorder="1" applyAlignment="1" applyProtection="1">
      <alignment horizontal="left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5" fillId="26" borderId="62" xfId="0" applyFont="1" applyFill="1" applyBorder="1" applyAlignment="1" applyProtection="1">
      <alignment horizontal="center" vertical="center" wrapText="1"/>
      <protection hidden="1"/>
    </xf>
    <xf numFmtId="0" fontId="6" fillId="20" borderId="63" xfId="0" applyFont="1" applyFill="1" applyBorder="1" applyAlignment="1" applyProtection="1">
      <alignment horizontal="center" vertical="center" wrapText="1"/>
      <protection hidden="1"/>
    </xf>
    <xf numFmtId="0" fontId="1" fillId="25" borderId="58" xfId="0" applyFont="1" applyFill="1" applyBorder="1" applyAlignment="1" applyProtection="1">
      <alignment horizontal="left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1" fillId="25" borderId="57" xfId="0" applyFont="1" applyFill="1" applyBorder="1" applyAlignment="1" applyProtection="1">
      <alignment horizontal="center" vertical="center" wrapText="1"/>
      <protection hidden="1"/>
    </xf>
    <xf numFmtId="0" fontId="1" fillId="0" borderId="59" xfId="0" applyFont="1" applyBorder="1" applyAlignment="1" applyProtection="1">
      <alignment horizontal="center" vertical="center" wrapText="1"/>
      <protection hidden="1"/>
    </xf>
    <xf numFmtId="0" fontId="6" fillId="20" borderId="64" xfId="0" applyFont="1" applyFill="1" applyBorder="1" applyAlignment="1" applyProtection="1">
      <alignment horizontal="center" vertical="center" wrapText="1"/>
      <protection hidden="1"/>
    </xf>
    <xf numFmtId="0" fontId="1" fillId="25" borderId="59" xfId="0" applyFont="1" applyFill="1" applyBorder="1" applyAlignment="1" applyProtection="1">
      <alignment horizontal="left" vertical="center" wrapText="1"/>
      <protection hidden="1"/>
    </xf>
    <xf numFmtId="0" fontId="6" fillId="20" borderId="65" xfId="0" applyFont="1" applyFill="1" applyBorder="1" applyAlignment="1" applyProtection="1">
      <alignment horizontal="center" vertical="center" wrapText="1"/>
      <protection hidden="1"/>
    </xf>
    <xf numFmtId="0" fontId="1" fillId="25" borderId="52" xfId="0" applyFont="1" applyFill="1" applyBorder="1" applyAlignment="1" applyProtection="1">
      <alignment horizontal="left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6" fillId="20" borderId="21" xfId="0" applyFont="1" applyFill="1" applyBorder="1" applyAlignment="1" applyProtection="1">
      <alignment horizontal="center" vertical="center" wrapText="1"/>
      <protection hidden="1"/>
    </xf>
    <xf numFmtId="0" fontId="6" fillId="20" borderId="66" xfId="0" applyFont="1" applyFill="1" applyBorder="1" applyAlignment="1" applyProtection="1">
      <alignment horizontal="center" vertical="center" wrapText="1"/>
      <protection hidden="1"/>
    </xf>
    <xf numFmtId="0" fontId="1" fillId="4" borderId="67" xfId="0" applyFont="1" applyFill="1" applyBorder="1" applyAlignment="1" applyProtection="1">
      <alignment horizontal="left" wrapText="1"/>
      <protection hidden="1"/>
    </xf>
    <xf numFmtId="0" fontId="1" fillId="4" borderId="37" xfId="0" applyFont="1" applyFill="1" applyBorder="1" applyAlignment="1" applyProtection="1">
      <alignment horizontal="left" wrapText="1"/>
      <protection hidden="1"/>
    </xf>
    <xf numFmtId="0" fontId="1" fillId="4" borderId="68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6" fillId="20" borderId="6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6" fillId="20" borderId="3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25" borderId="57" xfId="0" applyFont="1" applyFill="1" applyBorder="1" applyAlignment="1" applyProtection="1">
      <alignment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25" borderId="57" xfId="0" applyFont="1" applyFill="1" applyBorder="1" applyAlignment="1" applyProtection="1">
      <alignment vertical="center" wrapText="1"/>
      <protection hidden="1"/>
    </xf>
    <xf numFmtId="0" fontId="1" fillId="4" borderId="67" xfId="0" applyFont="1" applyFill="1" applyBorder="1" applyAlignment="1" applyProtection="1">
      <alignment horizontal="left" vertical="center" wrapText="1"/>
      <protection hidden="1"/>
    </xf>
    <xf numFmtId="0" fontId="1" fillId="4" borderId="37" xfId="0" applyFont="1" applyFill="1" applyBorder="1" applyAlignment="1" applyProtection="1">
      <alignment horizontal="left" vertical="center" wrapText="1"/>
      <protection hidden="1"/>
    </xf>
    <xf numFmtId="0" fontId="1" fillId="4" borderId="68" xfId="0" applyFont="1" applyFill="1" applyBorder="1" applyAlignment="1" applyProtection="1">
      <alignment horizontal="left" vertical="center" wrapText="1"/>
      <protection hidden="1"/>
    </xf>
    <xf numFmtId="0" fontId="6" fillId="20" borderId="70" xfId="0" applyFont="1" applyFill="1" applyBorder="1" applyAlignment="1" applyProtection="1">
      <alignment horizontal="center" vertical="center" wrapText="1"/>
      <protection hidden="1"/>
    </xf>
    <xf numFmtId="0" fontId="7" fillId="20" borderId="70" xfId="0" applyFont="1" applyFill="1" applyBorder="1" applyAlignment="1" applyProtection="1">
      <alignment horizontal="right" wrapText="1"/>
      <protection hidden="1"/>
    </xf>
    <xf numFmtId="0" fontId="7" fillId="20" borderId="71" xfId="0" applyFont="1" applyFill="1" applyBorder="1" applyAlignment="1" applyProtection="1">
      <alignment horizontal="right" wrapText="1"/>
      <protection hidden="1"/>
    </xf>
    <xf numFmtId="0" fontId="7" fillId="20" borderId="44" xfId="0" applyFont="1" applyFill="1" applyBorder="1" applyAlignment="1" applyProtection="1">
      <alignment horizontal="right" wrapText="1"/>
      <protection hidden="1"/>
    </xf>
    <xf numFmtId="0" fontId="7" fillId="20" borderId="4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2" fillId="22" borderId="19" xfId="0" applyFont="1" applyFill="1" applyBorder="1" applyAlignment="1" applyProtection="1">
      <alignment horizontal="center"/>
      <protection hidden="1" locked="0"/>
    </xf>
    <xf numFmtId="0" fontId="2" fillId="22" borderId="0" xfId="0" applyFont="1" applyFill="1" applyBorder="1" applyAlignment="1" applyProtection="1">
      <alignment horizontal="center"/>
      <protection hidden="1" locked="0"/>
    </xf>
    <xf numFmtId="0" fontId="2" fillId="22" borderId="20" xfId="0" applyFont="1" applyFill="1" applyBorder="1" applyAlignment="1" applyProtection="1">
      <alignment horizontal="center"/>
      <protection hidden="1" locked="0"/>
    </xf>
    <xf numFmtId="0" fontId="2" fillId="22" borderId="72" xfId="0" applyFont="1" applyFill="1" applyBorder="1" applyAlignment="1" applyProtection="1">
      <alignment horizontal="center"/>
      <protection hidden="1" locked="0"/>
    </xf>
    <xf numFmtId="0" fontId="2" fillId="22" borderId="71" xfId="0" applyFont="1" applyFill="1" applyBorder="1" applyAlignment="1" applyProtection="1">
      <alignment horizontal="center"/>
      <protection hidden="1" locked="0"/>
    </xf>
    <xf numFmtId="0" fontId="2" fillId="22" borderId="73" xfId="0" applyFont="1" applyFill="1" applyBorder="1" applyAlignment="1" applyProtection="1">
      <alignment horizontal="center"/>
      <protection hidden="1" locked="0"/>
    </xf>
    <xf numFmtId="0" fontId="1" fillId="22" borderId="58" xfId="0" applyFont="1" applyFill="1" applyBorder="1" applyAlignment="1" applyProtection="1">
      <alignment horizontal="center"/>
      <protection hidden="1" locked="0"/>
    </xf>
    <xf numFmtId="0" fontId="1" fillId="22" borderId="57" xfId="0" applyFont="1" applyFill="1" applyBorder="1" applyAlignment="1" applyProtection="1">
      <alignment horizontal="center"/>
      <protection hidden="1" locked="0"/>
    </xf>
    <xf numFmtId="0" fontId="1" fillId="22" borderId="61" xfId="0" applyFont="1" applyFill="1" applyBorder="1" applyAlignment="1" applyProtection="1">
      <alignment horizontal="center"/>
      <protection hidden="1" locked="0"/>
    </xf>
    <xf numFmtId="0" fontId="1" fillId="22" borderId="57" xfId="0" applyFont="1" applyFill="1" applyBorder="1" applyAlignment="1" applyProtection="1">
      <alignment horizontal="center" vertical="center" wrapText="1"/>
      <protection hidden="1" locked="0"/>
    </xf>
    <xf numFmtId="0" fontId="1" fillId="22" borderId="61" xfId="0" applyFont="1" applyFill="1" applyBorder="1" applyAlignment="1" applyProtection="1">
      <alignment horizontal="center" vertical="center" wrapText="1"/>
      <protection hidden="1" locked="0"/>
    </xf>
    <xf numFmtId="0" fontId="1" fillId="22" borderId="58" xfId="0" applyFont="1" applyFill="1" applyBorder="1" applyAlignment="1" applyProtection="1">
      <alignment horizontal="center" vertical="center" wrapText="1"/>
      <protection hidden="1" locked="0"/>
    </xf>
    <xf numFmtId="0" fontId="1" fillId="22" borderId="59" xfId="0" applyFont="1" applyFill="1" applyBorder="1" applyAlignment="1" applyProtection="1">
      <alignment horizontal="center" vertical="center" wrapText="1"/>
      <protection hidden="1" locked="0"/>
    </xf>
    <xf numFmtId="0" fontId="1" fillId="22" borderId="52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88"/>
  <sheetViews>
    <sheetView tabSelected="1" zoomScalePageLayoutView="0" workbookViewId="0" topLeftCell="A52">
      <selection activeCell="G14" sqref="G14"/>
    </sheetView>
  </sheetViews>
  <sheetFormatPr defaultColWidth="9.00390625" defaultRowHeight="12.75"/>
  <cols>
    <col min="1" max="1" width="4.875" style="8" customWidth="1"/>
    <col min="2" max="2" width="6.625" style="8" customWidth="1"/>
    <col min="3" max="3" width="11.00390625" style="8" customWidth="1"/>
    <col min="4" max="4" width="33.25390625" style="8" customWidth="1"/>
    <col min="5" max="5" width="12.125" style="8" customWidth="1"/>
    <col min="6" max="6" width="13.75390625" style="8" customWidth="1"/>
    <col min="7" max="7" width="14.00390625" style="8" customWidth="1"/>
    <col min="8" max="8" width="14.875" style="8" customWidth="1"/>
    <col min="9" max="9" width="17.75390625" style="8" customWidth="1"/>
    <col min="10" max="10" width="9.625" style="8" customWidth="1"/>
    <col min="11" max="16384" width="9.125" style="8" customWidth="1"/>
  </cols>
  <sheetData>
    <row r="1" spans="1:12" ht="18" customHeight="1" thickBot="1">
      <c r="A1" s="2" t="s">
        <v>75</v>
      </c>
      <c r="B1" s="3"/>
      <c r="C1" s="4"/>
      <c r="D1" s="5" t="s">
        <v>120</v>
      </c>
      <c r="E1" s="6"/>
      <c r="F1" s="6"/>
      <c r="G1" s="6"/>
      <c r="H1" s="6"/>
      <c r="I1" s="7"/>
      <c r="J1" s="1"/>
      <c r="K1" s="1"/>
      <c r="L1" s="1"/>
    </row>
    <row r="2" spans="1:12" ht="15">
      <c r="A2" s="9" t="s">
        <v>27</v>
      </c>
      <c r="B2" s="10"/>
      <c r="C2" s="11" t="e">
        <f>SUM(I13:I22)</f>
        <v>#DIV/0!</v>
      </c>
      <c r="D2" s="12"/>
      <c r="E2" s="13"/>
      <c r="F2" s="13"/>
      <c r="G2" s="13"/>
      <c r="H2" s="13"/>
      <c r="I2" s="14"/>
      <c r="J2" s="15"/>
      <c r="K2" s="1"/>
      <c r="L2" s="1"/>
    </row>
    <row r="3" spans="1:12" ht="15">
      <c r="A3" s="16" t="s">
        <v>28</v>
      </c>
      <c r="B3" s="17"/>
      <c r="C3" s="18" t="e">
        <f>SUM(I23:I38)</f>
        <v>#DIV/0!</v>
      </c>
      <c r="D3" s="12"/>
      <c r="E3" s="13"/>
      <c r="F3" s="13"/>
      <c r="G3" s="13"/>
      <c r="H3" s="13"/>
      <c r="I3" s="14"/>
      <c r="J3" s="1"/>
      <c r="K3" s="1"/>
      <c r="L3" s="1"/>
    </row>
    <row r="4" spans="1:10" ht="16.5" thickBot="1">
      <c r="A4" s="19" t="s">
        <v>29</v>
      </c>
      <c r="B4" s="20"/>
      <c r="C4" s="21" t="e">
        <f>SUM(I39:I41,I43:I46,I48:I51,I53:I62,I64:I67)</f>
        <v>#DIV/0!</v>
      </c>
      <c r="D4" s="110" t="s">
        <v>80</v>
      </c>
      <c r="E4" s="111"/>
      <c r="F4" s="111"/>
      <c r="G4" s="111"/>
      <c r="H4" s="111"/>
      <c r="I4" s="112"/>
      <c r="J4" s="22"/>
    </row>
    <row r="5" spans="1:10" ht="16.5" thickBot="1">
      <c r="A5" s="23" t="s">
        <v>31</v>
      </c>
      <c r="B5" s="24"/>
      <c r="C5" s="25" t="e">
        <f>SUM(C2:C4)</f>
        <v>#DIV/0!</v>
      </c>
      <c r="D5" s="110" t="s">
        <v>0</v>
      </c>
      <c r="E5" s="111"/>
      <c r="F5" s="111"/>
      <c r="G5" s="111"/>
      <c r="H5" s="111"/>
      <c r="I5" s="112"/>
      <c r="J5" s="22"/>
    </row>
    <row r="6" spans="1:10" ht="16.5" thickBot="1">
      <c r="A6" s="26">
        <v>1</v>
      </c>
      <c r="B6" s="27"/>
      <c r="C6" s="28" t="e">
        <f>C5*A6</f>
        <v>#DIV/0!</v>
      </c>
      <c r="D6" s="113" t="s">
        <v>95</v>
      </c>
      <c r="E6" s="114"/>
      <c r="F6" s="114"/>
      <c r="G6" s="114"/>
      <c r="H6" s="114"/>
      <c r="I6" s="115"/>
      <c r="J6" s="22"/>
    </row>
    <row r="7" spans="1:9" ht="15">
      <c r="A7" s="29" t="s">
        <v>93</v>
      </c>
      <c r="B7" s="30"/>
      <c r="C7" s="30"/>
      <c r="D7" s="30"/>
      <c r="E7" s="30"/>
      <c r="F7" s="30"/>
      <c r="G7" s="31"/>
      <c r="H7" s="116"/>
      <c r="I7" s="32" t="s">
        <v>44</v>
      </c>
    </row>
    <row r="8" spans="1:9" ht="15">
      <c r="A8" s="33" t="s">
        <v>78</v>
      </c>
      <c r="B8" s="34"/>
      <c r="C8" s="34"/>
      <c r="D8" s="34"/>
      <c r="E8" s="34"/>
      <c r="F8" s="34"/>
      <c r="G8" s="35"/>
      <c r="H8" s="117"/>
      <c r="I8" s="36" t="s">
        <v>44</v>
      </c>
    </row>
    <row r="9" spans="1:9" ht="15">
      <c r="A9" s="33" t="s">
        <v>84</v>
      </c>
      <c r="B9" s="34"/>
      <c r="C9" s="34"/>
      <c r="D9" s="34"/>
      <c r="E9" s="34"/>
      <c r="F9" s="34"/>
      <c r="G9" s="35"/>
      <c r="H9" s="117"/>
      <c r="I9" s="36" t="s">
        <v>44</v>
      </c>
    </row>
    <row r="10" spans="1:9" ht="15">
      <c r="A10" s="33" t="s">
        <v>23</v>
      </c>
      <c r="B10" s="34"/>
      <c r="C10" s="34"/>
      <c r="D10" s="34"/>
      <c r="E10" s="34"/>
      <c r="F10" s="34"/>
      <c r="G10" s="35"/>
      <c r="H10" s="117"/>
      <c r="I10" s="36" t="s">
        <v>44</v>
      </c>
    </row>
    <row r="11" spans="1:9" ht="15.75" thickBot="1">
      <c r="A11" s="37" t="s">
        <v>79</v>
      </c>
      <c r="B11" s="38"/>
      <c r="C11" s="38"/>
      <c r="D11" s="38"/>
      <c r="E11" s="38"/>
      <c r="F11" s="38"/>
      <c r="G11" s="39"/>
      <c r="H11" s="118"/>
      <c r="I11" s="40" t="s">
        <v>76</v>
      </c>
    </row>
    <row r="12" spans="1:9" s="46" customFormat="1" ht="53.25" thickBot="1">
      <c r="A12" s="41" t="s">
        <v>37</v>
      </c>
      <c r="B12" s="42" t="s">
        <v>38</v>
      </c>
      <c r="C12" s="43" t="s">
        <v>1</v>
      </c>
      <c r="D12" s="43"/>
      <c r="E12" s="44" t="s">
        <v>8</v>
      </c>
      <c r="F12" s="44" t="s">
        <v>22</v>
      </c>
      <c r="G12" s="44" t="s">
        <v>2</v>
      </c>
      <c r="H12" s="44" t="s">
        <v>3</v>
      </c>
      <c r="I12" s="45" t="s">
        <v>4</v>
      </c>
    </row>
    <row r="13" spans="1:9" ht="45" customHeight="1">
      <c r="A13" s="47">
        <v>1</v>
      </c>
      <c r="B13" s="48" t="s">
        <v>5</v>
      </c>
      <c r="C13" s="49" t="s">
        <v>6</v>
      </c>
      <c r="D13" s="50" t="s">
        <v>111</v>
      </c>
      <c r="E13" s="51" t="s">
        <v>63</v>
      </c>
      <c r="F13" s="52"/>
      <c r="G13" s="53">
        <f>H11</f>
        <v>0</v>
      </c>
      <c r="H13" s="54" t="s">
        <v>77</v>
      </c>
      <c r="I13" s="55">
        <f>IF($G$13&gt;17,1,0)+IF($G$13&gt;24,1,0)+IF($G$13&gt;48,1,0)</f>
        <v>0</v>
      </c>
    </row>
    <row r="14" spans="1:9" ht="45">
      <c r="A14" s="56">
        <v>2</v>
      </c>
      <c r="B14" s="57"/>
      <c r="C14" s="58"/>
      <c r="D14" s="59" t="s">
        <v>85</v>
      </c>
      <c r="E14" s="60" t="s">
        <v>39</v>
      </c>
      <c r="F14" s="60"/>
      <c r="G14" s="119"/>
      <c r="H14" s="61" t="s">
        <v>40</v>
      </c>
      <c r="I14" s="62">
        <f>IF(G14=1,1,0)+IF(G14=2,2,0)</f>
        <v>0</v>
      </c>
    </row>
    <row r="15" spans="1:9" ht="45">
      <c r="A15" s="56">
        <v>3</v>
      </c>
      <c r="B15" s="57"/>
      <c r="C15" s="58"/>
      <c r="D15" s="59" t="s">
        <v>86</v>
      </c>
      <c r="E15" s="60" t="s">
        <v>41</v>
      </c>
      <c r="F15" s="60"/>
      <c r="G15" s="119"/>
      <c r="H15" s="61" t="s">
        <v>40</v>
      </c>
      <c r="I15" s="62">
        <f>IF(G15=1,1,0)+IF(G15=2,2,0)</f>
        <v>0</v>
      </c>
    </row>
    <row r="16" spans="1:9" ht="30">
      <c r="A16" s="56">
        <v>4</v>
      </c>
      <c r="B16" s="57"/>
      <c r="C16" s="63"/>
      <c r="D16" s="59" t="s">
        <v>89</v>
      </c>
      <c r="E16" s="60" t="s">
        <v>96</v>
      </c>
      <c r="F16" s="60"/>
      <c r="G16" s="119"/>
      <c r="H16" s="61" t="s">
        <v>70</v>
      </c>
      <c r="I16" s="62">
        <f>IF(G16=1,1,0)</f>
        <v>0</v>
      </c>
    </row>
    <row r="17" spans="1:9" ht="30">
      <c r="A17" s="56">
        <v>5</v>
      </c>
      <c r="B17" s="57"/>
      <c r="C17" s="64" t="s">
        <v>7</v>
      </c>
      <c r="D17" s="59" t="s">
        <v>88</v>
      </c>
      <c r="E17" s="60" t="s">
        <v>42</v>
      </c>
      <c r="F17" s="60"/>
      <c r="G17" s="119"/>
      <c r="H17" s="61" t="s">
        <v>40</v>
      </c>
      <c r="I17" s="62">
        <f>IF(G17=1,1,0)+IF(G17=2,2,0)</f>
        <v>0</v>
      </c>
    </row>
    <row r="18" spans="1:9" ht="45">
      <c r="A18" s="56">
        <v>6</v>
      </c>
      <c r="B18" s="57"/>
      <c r="C18" s="58"/>
      <c r="D18" s="59" t="s">
        <v>24</v>
      </c>
      <c r="E18" s="60" t="s">
        <v>87</v>
      </c>
      <c r="F18" s="60"/>
      <c r="G18" s="119"/>
      <c r="H18" s="65" t="s">
        <v>46</v>
      </c>
      <c r="I18" s="62">
        <f>IF(G18=1,3,0)</f>
        <v>0</v>
      </c>
    </row>
    <row r="19" spans="1:9" ht="45">
      <c r="A19" s="56">
        <v>7</v>
      </c>
      <c r="B19" s="57"/>
      <c r="C19" s="58"/>
      <c r="D19" s="59" t="s">
        <v>98</v>
      </c>
      <c r="E19" s="60" t="s">
        <v>87</v>
      </c>
      <c r="F19" s="60"/>
      <c r="G19" s="119"/>
      <c r="H19" s="61" t="s">
        <v>45</v>
      </c>
      <c r="I19" s="62">
        <f>IF(G19=1,2,0)</f>
        <v>0</v>
      </c>
    </row>
    <row r="20" spans="1:9" ht="30">
      <c r="A20" s="56">
        <v>8</v>
      </c>
      <c r="B20" s="57"/>
      <c r="C20" s="63"/>
      <c r="D20" s="59" t="s">
        <v>99</v>
      </c>
      <c r="E20" s="60" t="s">
        <v>50</v>
      </c>
      <c r="F20" s="60"/>
      <c r="G20" s="119"/>
      <c r="H20" s="61" t="s">
        <v>48</v>
      </c>
      <c r="I20" s="62" t="e">
        <f>ROUND((G20/H7*3),1)</f>
        <v>#DIV/0!</v>
      </c>
    </row>
    <row r="21" spans="1:9" ht="34.5" customHeight="1">
      <c r="A21" s="56">
        <v>9</v>
      </c>
      <c r="B21" s="57"/>
      <c r="C21" s="64" t="s">
        <v>9</v>
      </c>
      <c r="D21" s="59" t="s">
        <v>102</v>
      </c>
      <c r="E21" s="60" t="s">
        <v>87</v>
      </c>
      <c r="F21" s="60"/>
      <c r="G21" s="119"/>
      <c r="H21" s="65" t="s">
        <v>100</v>
      </c>
      <c r="I21" s="62">
        <f>IF(G21=1,1.5,1)</f>
        <v>1</v>
      </c>
    </row>
    <row r="22" spans="1:13" ht="34.5" customHeight="1" thickBot="1">
      <c r="A22" s="66">
        <v>10</v>
      </c>
      <c r="B22" s="67"/>
      <c r="C22" s="68"/>
      <c r="D22" s="69" t="s">
        <v>101</v>
      </c>
      <c r="E22" s="70" t="s">
        <v>87</v>
      </c>
      <c r="F22" s="70"/>
      <c r="G22" s="120"/>
      <c r="H22" s="71" t="s">
        <v>69</v>
      </c>
      <c r="I22" s="72">
        <f>IF(G22=1,0.5,0)</f>
        <v>0</v>
      </c>
      <c r="J22" s="46"/>
      <c r="K22" s="46"/>
      <c r="L22" s="46"/>
      <c r="M22" s="46"/>
    </row>
    <row r="23" spans="1:9" ht="45">
      <c r="A23" s="73">
        <v>11</v>
      </c>
      <c r="B23" s="57" t="s">
        <v>14</v>
      </c>
      <c r="C23" s="58" t="s">
        <v>10</v>
      </c>
      <c r="D23" s="74" t="s">
        <v>49</v>
      </c>
      <c r="E23" s="75" t="s">
        <v>103</v>
      </c>
      <c r="F23" s="75"/>
      <c r="G23" s="121"/>
      <c r="H23" s="61" t="s">
        <v>52</v>
      </c>
      <c r="I23" s="76">
        <f>IF(G23=1,2,1)</f>
        <v>1</v>
      </c>
    </row>
    <row r="24" spans="1:9" ht="30">
      <c r="A24" s="56">
        <v>12</v>
      </c>
      <c r="B24" s="57"/>
      <c r="C24" s="58"/>
      <c r="D24" s="59" t="s">
        <v>104</v>
      </c>
      <c r="E24" s="60" t="s">
        <v>50</v>
      </c>
      <c r="F24" s="60"/>
      <c r="G24" s="119"/>
      <c r="H24" s="61" t="s">
        <v>43</v>
      </c>
      <c r="I24" s="62" t="e">
        <f>ROUND((G24/(H8+H9+H10)*2),1)</f>
        <v>#DIV/0!</v>
      </c>
    </row>
    <row r="25" spans="1:9" ht="30">
      <c r="A25" s="73">
        <v>13</v>
      </c>
      <c r="B25" s="57"/>
      <c r="C25" s="58"/>
      <c r="D25" s="59" t="s">
        <v>30</v>
      </c>
      <c r="E25" s="60" t="s">
        <v>50</v>
      </c>
      <c r="F25" s="60"/>
      <c r="G25" s="77">
        <f>H10</f>
        <v>0</v>
      </c>
      <c r="H25" s="61" t="s">
        <v>43</v>
      </c>
      <c r="I25" s="62" t="e">
        <f>ROUND((G25/(H9+H10+H8)*2),1)</f>
        <v>#DIV/0!</v>
      </c>
    </row>
    <row r="26" spans="1:9" ht="30">
      <c r="A26" s="56">
        <v>14</v>
      </c>
      <c r="B26" s="57"/>
      <c r="C26" s="63"/>
      <c r="D26" s="59" t="s">
        <v>81</v>
      </c>
      <c r="E26" s="60" t="s">
        <v>50</v>
      </c>
      <c r="F26" s="60"/>
      <c r="G26" s="77">
        <f>H9</f>
        <v>0</v>
      </c>
      <c r="H26" s="61" t="s">
        <v>43</v>
      </c>
      <c r="I26" s="62" t="e">
        <f>ROUND((G26/(H10+H9+H8)*2),1)</f>
        <v>#DIV/0!</v>
      </c>
    </row>
    <row r="27" spans="1:9" ht="45">
      <c r="A27" s="73">
        <v>15</v>
      </c>
      <c r="B27" s="57"/>
      <c r="C27" s="64" t="s">
        <v>11</v>
      </c>
      <c r="D27" s="59" t="s">
        <v>51</v>
      </c>
      <c r="E27" s="60" t="s">
        <v>87</v>
      </c>
      <c r="F27" s="60"/>
      <c r="G27" s="119"/>
      <c r="H27" s="61" t="s">
        <v>52</v>
      </c>
      <c r="I27" s="62">
        <f>IF(G27=1,2,1)</f>
        <v>1</v>
      </c>
    </row>
    <row r="28" spans="1:9" ht="30">
      <c r="A28" s="56">
        <v>16</v>
      </c>
      <c r="B28" s="57"/>
      <c r="C28" s="58"/>
      <c r="D28" s="59" t="s">
        <v>12</v>
      </c>
      <c r="E28" s="60" t="s">
        <v>87</v>
      </c>
      <c r="F28" s="60"/>
      <c r="G28" s="119"/>
      <c r="H28" s="61" t="s">
        <v>45</v>
      </c>
      <c r="I28" s="62">
        <f>IF(G28=1,2,0)</f>
        <v>0</v>
      </c>
    </row>
    <row r="29" spans="1:9" ht="45">
      <c r="A29" s="73">
        <v>17</v>
      </c>
      <c r="B29" s="57"/>
      <c r="C29" s="63"/>
      <c r="D29" s="59" t="s">
        <v>13</v>
      </c>
      <c r="E29" s="60" t="s">
        <v>112</v>
      </c>
      <c r="F29" s="60"/>
      <c r="G29" s="119"/>
      <c r="H29" s="61" t="s">
        <v>105</v>
      </c>
      <c r="I29" s="62">
        <f>IF(G29=1,1,0)+IF(G29=2,0.5,0)</f>
        <v>0</v>
      </c>
    </row>
    <row r="30" spans="1:9" ht="30">
      <c r="A30" s="56">
        <v>18</v>
      </c>
      <c r="B30" s="57"/>
      <c r="C30" s="64" t="s">
        <v>25</v>
      </c>
      <c r="D30" s="59" t="s">
        <v>36</v>
      </c>
      <c r="E30" s="60" t="s">
        <v>87</v>
      </c>
      <c r="F30" s="60"/>
      <c r="G30" s="119"/>
      <c r="H30" s="61" t="s">
        <v>70</v>
      </c>
      <c r="I30" s="62">
        <f>IF(G30=1,1,0)</f>
        <v>0</v>
      </c>
    </row>
    <row r="31" spans="1:9" ht="30">
      <c r="A31" s="73">
        <v>19</v>
      </c>
      <c r="B31" s="57"/>
      <c r="C31" s="58"/>
      <c r="D31" s="59" t="s">
        <v>113</v>
      </c>
      <c r="E31" s="60" t="s">
        <v>106</v>
      </c>
      <c r="F31" s="60"/>
      <c r="G31" s="119"/>
      <c r="H31" s="61" t="s">
        <v>105</v>
      </c>
      <c r="I31" s="62">
        <f>IF(G31=1,1,0)+IF(G31=2,0.5,0)</f>
        <v>0</v>
      </c>
    </row>
    <row r="32" spans="1:9" ht="30">
      <c r="A32" s="56">
        <v>20</v>
      </c>
      <c r="B32" s="57"/>
      <c r="C32" s="58"/>
      <c r="D32" s="59" t="s">
        <v>108</v>
      </c>
      <c r="E32" s="60" t="s">
        <v>114</v>
      </c>
      <c r="F32" s="60"/>
      <c r="G32" s="119"/>
      <c r="H32" s="61" t="s">
        <v>105</v>
      </c>
      <c r="I32" s="62">
        <f>IF(G32=1,1,0)+IF(G32=2,0.5,0)</f>
        <v>0</v>
      </c>
    </row>
    <row r="33" spans="1:9" ht="30">
      <c r="A33" s="73">
        <v>21</v>
      </c>
      <c r="B33" s="57"/>
      <c r="C33" s="58"/>
      <c r="D33" s="59" t="s">
        <v>53</v>
      </c>
      <c r="E33" s="60" t="s">
        <v>87</v>
      </c>
      <c r="F33" s="60"/>
      <c r="G33" s="119"/>
      <c r="H33" s="61" t="s">
        <v>70</v>
      </c>
      <c r="I33" s="62">
        <f>IF(G33=1,1,0)</f>
        <v>0</v>
      </c>
    </row>
    <row r="34" spans="1:9" ht="15">
      <c r="A34" s="56">
        <v>22</v>
      </c>
      <c r="B34" s="57"/>
      <c r="C34" s="58"/>
      <c r="D34" s="59" t="s">
        <v>26</v>
      </c>
      <c r="E34" s="60" t="s">
        <v>87</v>
      </c>
      <c r="F34" s="60"/>
      <c r="G34" s="119"/>
      <c r="H34" s="61" t="s">
        <v>69</v>
      </c>
      <c r="I34" s="62">
        <f>IF(G34=1,0.5,0)</f>
        <v>0</v>
      </c>
    </row>
    <row r="35" spans="1:9" ht="30">
      <c r="A35" s="73">
        <v>23</v>
      </c>
      <c r="B35" s="57"/>
      <c r="C35" s="58"/>
      <c r="D35" s="59" t="s">
        <v>107</v>
      </c>
      <c r="E35" s="60" t="s">
        <v>87</v>
      </c>
      <c r="F35" s="60"/>
      <c r="G35" s="119"/>
      <c r="H35" s="61" t="s">
        <v>69</v>
      </c>
      <c r="I35" s="62">
        <f>IF(G35=1,0.5,0)</f>
        <v>0</v>
      </c>
    </row>
    <row r="36" spans="1:9" ht="30">
      <c r="A36" s="56">
        <v>24</v>
      </c>
      <c r="B36" s="57"/>
      <c r="C36" s="63"/>
      <c r="D36" s="59" t="s">
        <v>54</v>
      </c>
      <c r="E36" s="60" t="s">
        <v>87</v>
      </c>
      <c r="F36" s="60"/>
      <c r="G36" s="119"/>
      <c r="H36" s="61" t="s">
        <v>70</v>
      </c>
      <c r="I36" s="62">
        <f>IF(G36=1,1,0)</f>
        <v>0</v>
      </c>
    </row>
    <row r="37" spans="1:9" ht="45">
      <c r="A37" s="73">
        <v>25</v>
      </c>
      <c r="B37" s="57"/>
      <c r="C37" s="64" t="s">
        <v>18</v>
      </c>
      <c r="D37" s="59" t="s">
        <v>19</v>
      </c>
      <c r="E37" s="78" t="s">
        <v>109</v>
      </c>
      <c r="F37" s="78"/>
      <c r="G37" s="119"/>
      <c r="H37" s="61" t="s">
        <v>110</v>
      </c>
      <c r="I37" s="62">
        <f>IF(G37=1,2,0)+IF(G37=2,1,0)</f>
        <v>0</v>
      </c>
    </row>
    <row r="38" spans="1:13" ht="60.75" thickBot="1">
      <c r="A38" s="79">
        <v>26</v>
      </c>
      <c r="B38" s="57"/>
      <c r="C38" s="58"/>
      <c r="D38" s="80" t="s">
        <v>20</v>
      </c>
      <c r="E38" s="78" t="s">
        <v>109</v>
      </c>
      <c r="F38" s="78"/>
      <c r="G38" s="122"/>
      <c r="H38" s="61" t="s">
        <v>110</v>
      </c>
      <c r="I38" s="62">
        <f>IF(G38=1,2,0)+IF(G38=2,1,0)</f>
        <v>0</v>
      </c>
      <c r="J38" s="46"/>
      <c r="K38" s="46"/>
      <c r="L38" s="46"/>
      <c r="M38" s="46"/>
    </row>
    <row r="39" spans="1:9" ht="49.5" customHeight="1">
      <c r="A39" s="81">
        <v>27</v>
      </c>
      <c r="B39" s="49" t="s">
        <v>15</v>
      </c>
      <c r="C39" s="49" t="s">
        <v>16</v>
      </c>
      <c r="D39" s="82" t="s">
        <v>115</v>
      </c>
      <c r="E39" s="83" t="s">
        <v>50</v>
      </c>
      <c r="F39" s="83"/>
      <c r="G39" s="123"/>
      <c r="H39" s="54" t="s">
        <v>43</v>
      </c>
      <c r="I39" s="55" t="e">
        <f>ROUND(G39/H7*2,1)</f>
        <v>#DIV/0!</v>
      </c>
    </row>
    <row r="40" spans="1:9" ht="30">
      <c r="A40" s="84">
        <v>28</v>
      </c>
      <c r="B40" s="58"/>
      <c r="C40" s="58"/>
      <c r="D40" s="59" t="s">
        <v>116</v>
      </c>
      <c r="E40" s="60" t="s">
        <v>50</v>
      </c>
      <c r="F40" s="60"/>
      <c r="G40" s="119"/>
      <c r="H40" s="61" t="s">
        <v>47</v>
      </c>
      <c r="I40" s="62" t="e">
        <f>ROUND(G40/$H$7*4,1)</f>
        <v>#DIV/0!</v>
      </c>
    </row>
    <row r="41" spans="1:9" ht="30">
      <c r="A41" s="84">
        <v>29</v>
      </c>
      <c r="B41" s="58"/>
      <c r="C41" s="63"/>
      <c r="D41" s="80" t="s">
        <v>117</v>
      </c>
      <c r="E41" s="60" t="s">
        <v>50</v>
      </c>
      <c r="F41" s="60"/>
      <c r="G41" s="119"/>
      <c r="H41" s="61" t="s">
        <v>55</v>
      </c>
      <c r="I41" s="62" t="e">
        <f>ROUND(G41/H7*1,1)</f>
        <v>#DIV/0!</v>
      </c>
    </row>
    <row r="42" spans="1:11" ht="15">
      <c r="A42" s="85">
        <v>30</v>
      </c>
      <c r="B42" s="58"/>
      <c r="C42" s="64" t="s">
        <v>17</v>
      </c>
      <c r="D42" s="86" t="s">
        <v>118</v>
      </c>
      <c r="E42" s="87"/>
      <c r="F42" s="87"/>
      <c r="G42" s="87"/>
      <c r="H42" s="87"/>
      <c r="I42" s="88"/>
      <c r="J42" s="89"/>
      <c r="K42" s="15"/>
    </row>
    <row r="43" spans="1:76" ht="23.25" customHeight="1">
      <c r="A43" s="90"/>
      <c r="B43" s="58"/>
      <c r="C43" s="58"/>
      <c r="D43" s="80" t="s">
        <v>57</v>
      </c>
      <c r="E43" s="60" t="s">
        <v>50</v>
      </c>
      <c r="F43" s="60"/>
      <c r="G43" s="119"/>
      <c r="H43" s="61" t="s">
        <v>43</v>
      </c>
      <c r="I43" s="62" t="e">
        <f>ROUND(G43/$H$7*2,1)</f>
        <v>#DIV/0!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21" customHeight="1">
      <c r="A44" s="90"/>
      <c r="B44" s="58"/>
      <c r="C44" s="58"/>
      <c r="D44" s="80" t="s">
        <v>58</v>
      </c>
      <c r="E44" s="60" t="s">
        <v>50</v>
      </c>
      <c r="F44" s="60"/>
      <c r="G44" s="119"/>
      <c r="H44" s="61" t="s">
        <v>48</v>
      </c>
      <c r="I44" s="62" t="e">
        <f>ROUND(G44/$H$7*3,1)</f>
        <v>#DIV/0!</v>
      </c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21.75" customHeight="1">
      <c r="A45" s="90"/>
      <c r="B45" s="58"/>
      <c r="C45" s="58"/>
      <c r="D45" s="80" t="s">
        <v>59</v>
      </c>
      <c r="E45" s="60" t="s">
        <v>50</v>
      </c>
      <c r="F45" s="60"/>
      <c r="G45" s="119"/>
      <c r="H45" s="61" t="s">
        <v>47</v>
      </c>
      <c r="I45" s="62" t="e">
        <f>ROUND(G45/$H$7*4,1)</f>
        <v>#DIV/0!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30">
      <c r="A46" s="92"/>
      <c r="B46" s="58"/>
      <c r="C46" s="63"/>
      <c r="D46" s="80" t="s">
        <v>60</v>
      </c>
      <c r="E46" s="60" t="s">
        <v>50</v>
      </c>
      <c r="F46" s="60"/>
      <c r="G46" s="119"/>
      <c r="H46" s="61" t="s">
        <v>56</v>
      </c>
      <c r="I46" s="62" t="e">
        <f>ROUND(G46/$H$7*5,1)</f>
        <v>#DIV/0!</v>
      </c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11" ht="15">
      <c r="A47" s="85">
        <v>31</v>
      </c>
      <c r="B47" s="58"/>
      <c r="C47" s="64" t="s">
        <v>97</v>
      </c>
      <c r="D47" s="86" t="s">
        <v>119</v>
      </c>
      <c r="E47" s="87"/>
      <c r="F47" s="87"/>
      <c r="G47" s="87"/>
      <c r="H47" s="87"/>
      <c r="I47" s="88"/>
      <c r="J47" s="89"/>
      <c r="K47" s="15"/>
    </row>
    <row r="48" spans="1:11" ht="16.5" customHeight="1">
      <c r="A48" s="90"/>
      <c r="B48" s="58"/>
      <c r="C48" s="58"/>
      <c r="D48" s="80" t="s">
        <v>57</v>
      </c>
      <c r="E48" s="60" t="s">
        <v>50</v>
      </c>
      <c r="F48" s="60"/>
      <c r="G48" s="119"/>
      <c r="H48" s="61" t="s">
        <v>61</v>
      </c>
      <c r="I48" s="62">
        <f>G48*0.1</f>
        <v>0</v>
      </c>
      <c r="J48" s="93"/>
      <c r="K48" s="15"/>
    </row>
    <row r="49" spans="1:11" ht="15">
      <c r="A49" s="90"/>
      <c r="B49" s="58"/>
      <c r="C49" s="58"/>
      <c r="D49" s="80" t="s">
        <v>58</v>
      </c>
      <c r="E49" s="60" t="s">
        <v>50</v>
      </c>
      <c r="F49" s="60"/>
      <c r="G49" s="119"/>
      <c r="H49" s="61" t="s">
        <v>33</v>
      </c>
      <c r="I49" s="62">
        <f>G49*0.2</f>
        <v>0</v>
      </c>
      <c r="J49" s="93"/>
      <c r="K49" s="15"/>
    </row>
    <row r="50" spans="1:11" ht="15">
      <c r="A50" s="90"/>
      <c r="B50" s="58"/>
      <c r="C50" s="58"/>
      <c r="D50" s="80" t="s">
        <v>59</v>
      </c>
      <c r="E50" s="60" t="s">
        <v>50</v>
      </c>
      <c r="F50" s="60"/>
      <c r="G50" s="119"/>
      <c r="H50" s="61" t="s">
        <v>34</v>
      </c>
      <c r="I50" s="62">
        <f>G50*0.3</f>
        <v>0</v>
      </c>
      <c r="J50" s="93"/>
      <c r="K50" s="15"/>
    </row>
    <row r="51" spans="1:11" ht="30">
      <c r="A51" s="92"/>
      <c r="B51" s="58"/>
      <c r="C51" s="58"/>
      <c r="D51" s="80" t="s">
        <v>60</v>
      </c>
      <c r="E51" s="60" t="s">
        <v>50</v>
      </c>
      <c r="F51" s="60"/>
      <c r="G51" s="119"/>
      <c r="H51" s="61" t="s">
        <v>32</v>
      </c>
      <c r="I51" s="62">
        <f>G51*0.4</f>
        <v>0</v>
      </c>
      <c r="J51" s="93"/>
      <c r="K51" s="15"/>
    </row>
    <row r="52" spans="1:11" ht="15.75" customHeight="1">
      <c r="A52" s="85">
        <v>32</v>
      </c>
      <c r="B52" s="58"/>
      <c r="C52" s="58"/>
      <c r="D52" s="86" t="s">
        <v>62</v>
      </c>
      <c r="E52" s="87"/>
      <c r="F52" s="87"/>
      <c r="G52" s="87"/>
      <c r="H52" s="87"/>
      <c r="I52" s="88"/>
      <c r="J52" s="93"/>
      <c r="K52" s="15"/>
    </row>
    <row r="53" spans="1:11" ht="14.25" customHeight="1">
      <c r="A53" s="90"/>
      <c r="B53" s="58"/>
      <c r="C53" s="58"/>
      <c r="D53" s="80" t="s">
        <v>58</v>
      </c>
      <c r="E53" s="60" t="s">
        <v>50</v>
      </c>
      <c r="F53" s="60"/>
      <c r="G53" s="119"/>
      <c r="H53" s="61" t="s">
        <v>34</v>
      </c>
      <c r="I53" s="62">
        <f>G53*0.3</f>
        <v>0</v>
      </c>
      <c r="J53" s="93"/>
      <c r="K53" s="15"/>
    </row>
    <row r="54" spans="1:11" ht="15" customHeight="1">
      <c r="A54" s="90"/>
      <c r="B54" s="58"/>
      <c r="C54" s="58"/>
      <c r="D54" s="80" t="s">
        <v>59</v>
      </c>
      <c r="E54" s="60" t="s">
        <v>50</v>
      </c>
      <c r="F54" s="60"/>
      <c r="G54" s="119"/>
      <c r="H54" s="61" t="s">
        <v>32</v>
      </c>
      <c r="I54" s="62">
        <f>G54*0.5</f>
        <v>0</v>
      </c>
      <c r="J54" s="93"/>
      <c r="K54" s="15"/>
    </row>
    <row r="55" spans="1:11" ht="33" customHeight="1">
      <c r="A55" s="92"/>
      <c r="B55" s="58"/>
      <c r="C55" s="58"/>
      <c r="D55" s="80" t="s">
        <v>60</v>
      </c>
      <c r="E55" s="60" t="s">
        <v>50</v>
      </c>
      <c r="F55" s="60"/>
      <c r="G55" s="119"/>
      <c r="H55" s="61" t="s">
        <v>64</v>
      </c>
      <c r="I55" s="62">
        <f>G55*0.7</f>
        <v>0</v>
      </c>
      <c r="J55" s="93"/>
      <c r="K55" s="15"/>
    </row>
    <row r="56" spans="1:11" ht="45">
      <c r="A56" s="84">
        <v>33</v>
      </c>
      <c r="B56" s="58"/>
      <c r="C56" s="58"/>
      <c r="D56" s="94" t="s">
        <v>82</v>
      </c>
      <c r="E56" s="95" t="s">
        <v>63</v>
      </c>
      <c r="F56" s="96"/>
      <c r="G56" s="119"/>
      <c r="H56" s="61" t="s">
        <v>65</v>
      </c>
      <c r="I56" s="62">
        <f>G56*0.02</f>
        <v>0</v>
      </c>
      <c r="J56" s="93"/>
      <c r="K56" s="15"/>
    </row>
    <row r="57" spans="1:11" ht="45">
      <c r="A57" s="84">
        <v>34</v>
      </c>
      <c r="B57" s="58"/>
      <c r="C57" s="58"/>
      <c r="D57" s="94" t="s">
        <v>68</v>
      </c>
      <c r="E57" s="95" t="s">
        <v>66</v>
      </c>
      <c r="F57" s="96"/>
      <c r="G57" s="119"/>
      <c r="H57" s="61" t="s">
        <v>92</v>
      </c>
      <c r="I57" s="62">
        <f>ROUND(G57*2/24,1)</f>
        <v>0</v>
      </c>
      <c r="J57" s="93"/>
      <c r="K57" s="15"/>
    </row>
    <row r="58" spans="1:11" ht="49.5" customHeight="1">
      <c r="A58" s="84">
        <v>35</v>
      </c>
      <c r="B58" s="58"/>
      <c r="C58" s="63"/>
      <c r="D58" s="97" t="s">
        <v>67</v>
      </c>
      <c r="E58" s="95" t="s">
        <v>83</v>
      </c>
      <c r="F58" s="96"/>
      <c r="G58" s="119"/>
      <c r="H58" s="61" t="s">
        <v>91</v>
      </c>
      <c r="I58" s="62">
        <f>G58*0.1</f>
        <v>0</v>
      </c>
      <c r="J58" s="93"/>
      <c r="K58" s="15"/>
    </row>
    <row r="59" spans="1:11" ht="30">
      <c r="A59" s="84">
        <v>36</v>
      </c>
      <c r="B59" s="58"/>
      <c r="C59" s="64" t="s">
        <v>21</v>
      </c>
      <c r="D59" s="97" t="s">
        <v>94</v>
      </c>
      <c r="E59" s="60" t="s">
        <v>87</v>
      </c>
      <c r="F59" s="60"/>
      <c r="G59" s="119"/>
      <c r="H59" s="61" t="s">
        <v>45</v>
      </c>
      <c r="I59" s="62">
        <f>IF(G59=1,2,0)</f>
        <v>0</v>
      </c>
      <c r="J59" s="15"/>
      <c r="K59" s="15"/>
    </row>
    <row r="60" spans="1:11" ht="30">
      <c r="A60" s="84">
        <v>37</v>
      </c>
      <c r="B60" s="58"/>
      <c r="C60" s="58"/>
      <c r="D60" s="97" t="s">
        <v>72</v>
      </c>
      <c r="E60" s="60" t="s">
        <v>87</v>
      </c>
      <c r="F60" s="60"/>
      <c r="G60" s="119"/>
      <c r="H60" s="61" t="s">
        <v>70</v>
      </c>
      <c r="I60" s="62">
        <f>IF(G60=1,1,0)</f>
        <v>0</v>
      </c>
      <c r="J60" s="15"/>
      <c r="K60" s="15"/>
    </row>
    <row r="61" spans="1:11" ht="45">
      <c r="A61" s="84">
        <v>38</v>
      </c>
      <c r="B61" s="58"/>
      <c r="C61" s="58"/>
      <c r="D61" s="97" t="s">
        <v>73</v>
      </c>
      <c r="E61" s="60" t="s">
        <v>87</v>
      </c>
      <c r="F61" s="60"/>
      <c r="G61" s="119"/>
      <c r="H61" s="61" t="s">
        <v>45</v>
      </c>
      <c r="I61" s="62">
        <f>IF(G61=1,2,0)</f>
        <v>0</v>
      </c>
      <c r="J61" s="15"/>
      <c r="K61" s="15"/>
    </row>
    <row r="62" spans="1:9" ht="45">
      <c r="A62" s="84">
        <v>39</v>
      </c>
      <c r="B62" s="58"/>
      <c r="C62" s="58"/>
      <c r="D62" s="97" t="s">
        <v>90</v>
      </c>
      <c r="E62" s="60" t="s">
        <v>87</v>
      </c>
      <c r="F62" s="60"/>
      <c r="G62" s="119"/>
      <c r="H62" s="61" t="s">
        <v>70</v>
      </c>
      <c r="I62" s="62">
        <f>IF(G62=1,1,0)</f>
        <v>0</v>
      </c>
    </row>
    <row r="63" spans="1:9" ht="15">
      <c r="A63" s="85">
        <v>40</v>
      </c>
      <c r="B63" s="58"/>
      <c r="C63" s="58"/>
      <c r="D63" s="98" t="s">
        <v>74</v>
      </c>
      <c r="E63" s="99"/>
      <c r="F63" s="99"/>
      <c r="G63" s="99"/>
      <c r="H63" s="99"/>
      <c r="I63" s="100"/>
    </row>
    <row r="64" spans="1:9" ht="15">
      <c r="A64" s="90"/>
      <c r="B64" s="58"/>
      <c r="C64" s="58"/>
      <c r="D64" s="80" t="s">
        <v>57</v>
      </c>
      <c r="E64" s="60" t="s">
        <v>87</v>
      </c>
      <c r="F64" s="60"/>
      <c r="G64" s="119"/>
      <c r="H64" s="61" t="s">
        <v>71</v>
      </c>
      <c r="I64" s="62">
        <f>IF(G64=1,0.3,0)</f>
        <v>0</v>
      </c>
    </row>
    <row r="65" spans="1:9" ht="15" customHeight="1">
      <c r="A65" s="90"/>
      <c r="B65" s="58"/>
      <c r="C65" s="58"/>
      <c r="D65" s="80" t="s">
        <v>58</v>
      </c>
      <c r="E65" s="60" t="s">
        <v>87</v>
      </c>
      <c r="F65" s="60"/>
      <c r="G65" s="119"/>
      <c r="H65" s="61" t="s">
        <v>69</v>
      </c>
      <c r="I65" s="62">
        <f>IF(G65=1,0.5,0)</f>
        <v>0</v>
      </c>
    </row>
    <row r="66" spans="1:9" ht="15" customHeight="1">
      <c r="A66" s="90"/>
      <c r="B66" s="58"/>
      <c r="C66" s="58"/>
      <c r="D66" s="80" t="s">
        <v>59</v>
      </c>
      <c r="E66" s="60" t="s">
        <v>87</v>
      </c>
      <c r="F66" s="60"/>
      <c r="G66" s="119"/>
      <c r="H66" s="61" t="s">
        <v>70</v>
      </c>
      <c r="I66" s="62">
        <f>IF(G66=1,1,0)</f>
        <v>0</v>
      </c>
    </row>
    <row r="67" spans="1:9" ht="30.75" thickBot="1">
      <c r="A67" s="101"/>
      <c r="B67" s="68"/>
      <c r="C67" s="68"/>
      <c r="D67" s="69" t="s">
        <v>60</v>
      </c>
      <c r="E67" s="70" t="s">
        <v>87</v>
      </c>
      <c r="F67" s="70"/>
      <c r="G67" s="120"/>
      <c r="H67" s="71" t="s">
        <v>45</v>
      </c>
      <c r="I67" s="72">
        <f>IF(G67=1,2,0)</f>
        <v>0</v>
      </c>
    </row>
    <row r="68" spans="1:9" ht="18.75" customHeight="1" thickBot="1">
      <c r="A68" s="102" t="s">
        <v>35</v>
      </c>
      <c r="B68" s="103"/>
      <c r="C68" s="103"/>
      <c r="D68" s="103"/>
      <c r="E68" s="103"/>
      <c r="F68" s="103"/>
      <c r="G68" s="103"/>
      <c r="H68" s="104"/>
      <c r="I68" s="105" t="e">
        <f>SUM(I13:I41,I43:I46,I48:I51,I53:I62,I64:I67)</f>
        <v>#DIV/0!</v>
      </c>
    </row>
    <row r="69" spans="1:9" ht="18" customHeight="1">
      <c r="A69" s="89"/>
      <c r="B69" s="106"/>
      <c r="C69" s="107"/>
      <c r="D69" s="108"/>
      <c r="E69" s="109"/>
      <c r="F69" s="109"/>
      <c r="G69" s="109"/>
      <c r="H69" s="109"/>
      <c r="I69" s="109"/>
    </row>
    <row r="70" spans="1:9" ht="15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ht="15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ht="15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ht="15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ht="15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ht="15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ht="15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ht="15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ht="15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3" ht="15">
      <c r="A79" s="109"/>
      <c r="B79" s="109"/>
      <c r="C79" s="109"/>
    </row>
    <row r="80" spans="1:3" ht="15">
      <c r="A80" s="109"/>
      <c r="B80" s="109"/>
      <c r="C80" s="109"/>
    </row>
    <row r="81" spans="1:3" ht="15">
      <c r="A81" s="109"/>
      <c r="B81" s="109"/>
      <c r="C81" s="109"/>
    </row>
    <row r="82" spans="1:3" ht="15">
      <c r="A82" s="109"/>
      <c r="B82" s="109"/>
      <c r="C82" s="109"/>
    </row>
    <row r="83" spans="1:3" ht="15">
      <c r="A83" s="109"/>
      <c r="B83" s="109"/>
      <c r="C83" s="109"/>
    </row>
    <row r="84" spans="1:3" ht="15">
      <c r="A84" s="109"/>
      <c r="B84" s="109"/>
      <c r="C84" s="109"/>
    </row>
    <row r="85" spans="1:3" ht="15">
      <c r="A85" s="109"/>
      <c r="B85" s="109"/>
      <c r="C85" s="109"/>
    </row>
    <row r="86" spans="1:3" ht="15">
      <c r="A86" s="109"/>
      <c r="B86" s="109"/>
      <c r="C86" s="109"/>
    </row>
    <row r="87" spans="1:3" ht="15">
      <c r="A87" s="109"/>
      <c r="B87" s="109"/>
      <c r="C87" s="109"/>
    </row>
    <row r="88" spans="1:2" ht="15">
      <c r="A88" s="109"/>
      <c r="B88" s="109"/>
    </row>
  </sheetData>
  <sheetProtection password="CF7A" sheet="1" objects="1" scenarios="1" selectLockedCells="1"/>
  <mergeCells count="90">
    <mergeCell ref="E36:F36"/>
    <mergeCell ref="E48:F48"/>
    <mergeCell ref="A1:C1"/>
    <mergeCell ref="A68:H68"/>
    <mergeCell ref="D4:I4"/>
    <mergeCell ref="C30:C36"/>
    <mergeCell ref="E29:F29"/>
    <mergeCell ref="E51:F51"/>
    <mergeCell ref="E53:F53"/>
    <mergeCell ref="E34:F34"/>
    <mergeCell ref="E35:F35"/>
    <mergeCell ref="A5:B5"/>
    <mergeCell ref="A6:B6"/>
    <mergeCell ref="D5:I5"/>
    <mergeCell ref="D6:I6"/>
    <mergeCell ref="A63:A67"/>
    <mergeCell ref="E25:F25"/>
    <mergeCell ref="E26:F26"/>
    <mergeCell ref="E38:F38"/>
    <mergeCell ref="C27:C29"/>
    <mergeCell ref="A52:A55"/>
    <mergeCell ref="E27:F27"/>
    <mergeCell ref="A47:A51"/>
    <mergeCell ref="C37:C38"/>
    <mergeCell ref="E54:F54"/>
    <mergeCell ref="A4:B4"/>
    <mergeCell ref="E13:F13"/>
    <mergeCell ref="E15:F15"/>
    <mergeCell ref="E17:F17"/>
    <mergeCell ref="C13:C16"/>
    <mergeCell ref="A11:G11"/>
    <mergeCell ref="E16:F16"/>
    <mergeCell ref="B13:B22"/>
    <mergeCell ref="E22:F22"/>
    <mergeCell ref="C17:C20"/>
    <mergeCell ref="D1:I3"/>
    <mergeCell ref="E14:F14"/>
    <mergeCell ref="C23:C26"/>
    <mergeCell ref="B23:B38"/>
    <mergeCell ref="E18:F18"/>
    <mergeCell ref="E19:F19"/>
    <mergeCell ref="E21:F21"/>
    <mergeCell ref="C21:C22"/>
    <mergeCell ref="A2:B2"/>
    <mergeCell ref="A3:B3"/>
    <mergeCell ref="A42:A46"/>
    <mergeCell ref="A7:G7"/>
    <mergeCell ref="A8:G8"/>
    <mergeCell ref="A9:G9"/>
    <mergeCell ref="A10:G10"/>
    <mergeCell ref="E20:F20"/>
    <mergeCell ref="E37:F37"/>
    <mergeCell ref="E44:F44"/>
    <mergeCell ref="E45:F45"/>
    <mergeCell ref="C12:D12"/>
    <mergeCell ref="E23:F23"/>
    <mergeCell ref="E24:F24"/>
    <mergeCell ref="C39:C41"/>
    <mergeCell ref="E57:F57"/>
    <mergeCell ref="E56:F56"/>
    <mergeCell ref="E43:F43"/>
    <mergeCell ref="C47:C58"/>
    <mergeCell ref="D52:I52"/>
    <mergeCell ref="E49:F49"/>
    <mergeCell ref="E50:F50"/>
    <mergeCell ref="E28:F28"/>
    <mergeCell ref="E30:F30"/>
    <mergeCell ref="E32:F32"/>
    <mergeCell ref="E33:F33"/>
    <mergeCell ref="E31:F31"/>
    <mergeCell ref="B39:B67"/>
    <mergeCell ref="E46:F46"/>
    <mergeCell ref="E41:F41"/>
    <mergeCell ref="E39:F39"/>
    <mergeCell ref="E40:F40"/>
    <mergeCell ref="D42:I42"/>
    <mergeCell ref="E65:F65"/>
    <mergeCell ref="E55:F55"/>
    <mergeCell ref="E59:F59"/>
    <mergeCell ref="E61:F61"/>
    <mergeCell ref="C42:C46"/>
    <mergeCell ref="E66:F66"/>
    <mergeCell ref="E67:F67"/>
    <mergeCell ref="C59:C67"/>
    <mergeCell ref="D63:I63"/>
    <mergeCell ref="E62:F62"/>
    <mergeCell ref="E58:F58"/>
    <mergeCell ref="E64:F64"/>
    <mergeCell ref="E60:F60"/>
    <mergeCell ref="D47:I47"/>
  </mergeCell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mackevich</dc:creator>
  <cp:keywords/>
  <dc:description/>
  <cp:lastModifiedBy>mfch</cp:lastModifiedBy>
  <cp:lastPrinted>2010-04-15T08:37:18Z</cp:lastPrinted>
  <dcterms:created xsi:type="dcterms:W3CDTF">2009-05-13T02:23:13Z</dcterms:created>
  <dcterms:modified xsi:type="dcterms:W3CDTF">2011-05-20T05:02:07Z</dcterms:modified>
  <cp:category/>
  <cp:version/>
  <cp:contentType/>
  <cp:contentStatus/>
</cp:coreProperties>
</file>