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970" activeTab="0"/>
  </bookViews>
  <sheets>
    <sheet name="Главный лист" sheetId="1" r:id="rId1"/>
    <sheet name="АТпИС" sheetId="2" r:id="rId2"/>
    <sheet name="Т-Ал" sheetId="3" r:id="rId3"/>
    <sheet name="Т-6" sheetId="4" r:id="rId4"/>
    <sheet name="Т-29" sheetId="5" r:id="rId5"/>
    <sheet name="Т-55" sheetId="6" r:id="rId6"/>
    <sheet name="Т-14" sheetId="7" r:id="rId7"/>
    <sheet name="Т-16" sheetId="8" r:id="rId8"/>
    <sheet name="Т-32" sheetId="9" r:id="rId9"/>
    <sheet name="Т-33" sheetId="10" r:id="rId10"/>
    <sheet name="Т-37" sheetId="11" r:id="rId11"/>
    <sheet name="Т-ЦПК" sheetId="12" r:id="rId12"/>
    <sheet name="Т-ДТДиМ" sheetId="13" r:id="rId13"/>
    <sheet name="С-80" sheetId="14" r:id="rId14"/>
    <sheet name="С-87" sheetId="15" r:id="rId15"/>
    <sheet name="С-196" sheetId="16" r:id="rId16"/>
    <sheet name="С-197" sheetId="17" r:id="rId17"/>
    <sheet name="С-СамЛ" sheetId="18" r:id="rId18"/>
    <sheet name="С-ЦДОД" sheetId="19" r:id="rId19"/>
    <sheet name="А-2" sheetId="20" r:id="rId20"/>
    <sheet name="А-4" sheetId="21" r:id="rId21"/>
    <sheet name="А-НК" sheetId="22" r:id="rId22"/>
    <sheet name="В-СОШ" sheetId="23" r:id="rId23"/>
    <sheet name="З-Зыр" sheetId="24" r:id="rId24"/>
    <sheet name="З-Выс" sheetId="25" r:id="rId25"/>
    <sheet name="К-КСОШ1" sheetId="26" r:id="rId26"/>
    <sheet name="К-КСОШ2" sheetId="27" r:id="rId27"/>
    <sheet name="К-Осин" sheetId="28" r:id="rId28"/>
    <sheet name="К-7" sheetId="29" r:id="rId29"/>
    <sheet name="К-ДЮЦ" sheetId="30" r:id="rId30"/>
    <sheet name="К-Крив" sheetId="31" r:id="rId31"/>
    <sheet name="К-Вол" sheetId="32" r:id="rId32"/>
    <sheet name="М-МСОШ1" sheetId="33" r:id="rId33"/>
    <sheet name="М-МСОШ2" sheetId="34" r:id="rId34"/>
    <sheet name="Пар-ДДТ" sheetId="35" r:id="rId35"/>
    <sheet name="Пер-П" sheetId="36" r:id="rId36"/>
    <sheet name="Пер-К" sheetId="37" r:id="rId37"/>
    <sheet name="Пер-Ул" sheetId="38" r:id="rId38"/>
    <sheet name="Т-Мал" sheetId="39" r:id="rId39"/>
    <sheet name="Т-Мор" sheetId="40" r:id="rId40"/>
    <sheet name="Т-Рыб" sheetId="41" r:id="rId41"/>
    <sheet name="Ч-Под" sheetId="42" r:id="rId42"/>
    <sheet name="Ш-Поб" sheetId="43" r:id="rId43"/>
    <sheet name="Ш-ШСОШ1" sheetId="44" r:id="rId44"/>
  </sheets>
  <definedNames/>
  <calcPr fullCalcOnLoad="1"/>
</workbook>
</file>

<file path=xl/sharedStrings.xml><?xml version="1.0" encoding="utf-8"?>
<sst xmlns="http://schemas.openxmlformats.org/spreadsheetml/2006/main" count="6117" uniqueCount="303">
  <si>
    <t>Значение в единицах измерения</t>
  </si>
  <si>
    <t>Система оценки</t>
  </si>
  <si>
    <t>Рейтинговое значение</t>
  </si>
  <si>
    <t>№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</si>
  <si>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</si>
  <si>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</si>
  <si>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t>количество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</si>
  <si>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</si>
  <si>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</si>
  <si>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</si>
  <si>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количество часов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</si>
  <si>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</si>
  <si>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</si>
  <si>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t>РЕЙТИНГ</t>
  </si>
  <si>
    <t>количество статей</t>
  </si>
  <si>
    <r>
      <t xml:space="preserve">если да = </t>
    </r>
    <r>
      <rPr>
        <b/>
        <sz val="11"/>
        <rFont val="Times New Roman"/>
        <family val="1"/>
      </rPr>
      <t>1</t>
    </r>
  </si>
  <si>
    <t>слушатели, имеющие документально подтвержденные достижения по теме Программы:</t>
  </si>
  <si>
    <r>
      <t xml:space="preserve"> если да = </t>
    </r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</si>
  <si>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 xml:space="preserve">да + </t>
    </r>
    <r>
      <rPr>
        <sz val="11"/>
        <rFont val="Times New Roman"/>
        <family val="1"/>
      </rPr>
      <t>1б</t>
    </r>
  </si>
  <si>
    <r>
      <rPr>
        <b/>
        <sz val="11"/>
        <rFont val="Times New Roman"/>
        <family val="1"/>
      </rPr>
      <t>100 %</t>
    </r>
    <r>
      <rPr>
        <sz val="11"/>
        <rFont val="Times New Roman"/>
        <family val="1"/>
      </rPr>
      <t xml:space="preserve"> + 3б</t>
    </r>
  </si>
  <si>
    <t>Полнота и преемственность реализации</t>
  </si>
  <si>
    <t>Доступность</t>
  </si>
  <si>
    <t>Адаптированность</t>
  </si>
  <si>
    <t xml:space="preserve">Наличие раздела о деятельности Центра в программе развития образовательной организации </t>
  </si>
  <si>
    <r>
      <t xml:space="preserve">да </t>
    </r>
    <r>
      <rPr>
        <sz val="11"/>
        <rFont val="Times New Roman"/>
        <family val="1"/>
      </rPr>
      <t>+ 1б</t>
    </r>
  </si>
  <si>
    <t>Кадровое обеспечение</t>
  </si>
  <si>
    <t>Привлечение специалистов из профессионального сообщества, консультантов из числа обучающихся и выпускников Центра</t>
  </si>
  <si>
    <t>Использование автоматизированных инструментов внешней оценки</t>
  </si>
  <si>
    <r>
      <rPr>
        <b/>
        <sz val="11"/>
        <rFont val="Times New Roman"/>
        <family val="1"/>
      </rPr>
      <t xml:space="preserve">да </t>
    </r>
    <r>
      <rPr>
        <sz val="11"/>
        <rFont val="Times New Roman"/>
        <family val="1"/>
      </rPr>
      <t>+ 1б</t>
    </r>
  </si>
  <si>
    <t>Материально-техническое, информационно-технологическое  обеспечение</t>
  </si>
  <si>
    <t>Учебно-методическое обеспечение</t>
  </si>
  <si>
    <t>Наличие и размещение методических материалов на странице Центра</t>
  </si>
  <si>
    <r>
      <t>если да =</t>
    </r>
    <r>
      <rPr>
        <b/>
        <sz val="11"/>
        <rFont val="Times New Roman"/>
        <family val="1"/>
      </rPr>
      <t xml:space="preserve"> 1</t>
    </r>
  </si>
  <si>
    <r>
      <rPr>
        <b/>
        <sz val="11"/>
        <rFont val="Times New Roman"/>
        <family val="1"/>
      </rPr>
      <t xml:space="preserve">да </t>
    </r>
    <r>
      <rPr>
        <sz val="11"/>
        <rFont val="Times New Roman"/>
        <family val="1"/>
      </rPr>
      <t>+ 2б</t>
    </r>
  </si>
  <si>
    <t>Уровень и качество общеобразовательной подготовки слушателей</t>
  </si>
  <si>
    <t>Результаты образовательной деятельности Центра по реализации Программы</t>
  </si>
  <si>
    <r>
      <rPr>
        <b/>
        <sz val="11"/>
        <rFont val="Times New Roman"/>
        <family val="1"/>
      </rPr>
      <t>100 %</t>
    </r>
    <r>
      <rPr>
        <sz val="11"/>
        <rFont val="Times New Roman"/>
        <family val="1"/>
      </rPr>
      <t xml:space="preserve"> + 4б</t>
    </r>
  </si>
  <si>
    <t>Сформированность ключевых компетентностей слушателей</t>
  </si>
  <si>
    <t xml:space="preserve"> - на уровне образовательной организации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</si>
  <si>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+ 3б</t>
    </r>
  </si>
  <si>
    <t>организация образовательных событий по теме Программ:</t>
  </si>
  <si>
    <r>
      <rPr>
        <b/>
        <sz val="11"/>
        <rFont val="Times New Roman"/>
        <family val="1"/>
      </rPr>
      <t>за 1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</si>
  <si>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за 1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</si>
  <si>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за 1</t>
    </r>
    <r>
      <rPr>
        <sz val="11"/>
        <rFont val="Times New Roman"/>
        <family val="1"/>
      </rPr>
      <t xml:space="preserve"> + 2,5б</t>
    </r>
  </si>
  <si>
    <t xml:space="preserve">Уровень обобщения и представления опыта деятельности Центра </t>
  </si>
  <si>
    <t>Наличие аналитической информации о деятельности Центра в публичном докладе</t>
  </si>
  <si>
    <r>
      <rPr>
        <b/>
        <sz val="11"/>
        <rFont val="Times New Roman"/>
        <family val="1"/>
      </rPr>
      <t>100 часов</t>
    </r>
    <r>
      <rPr>
        <sz val="11"/>
        <rFont val="Times New Roman"/>
        <family val="1"/>
      </rPr>
      <t xml:space="preserve"> + 2б</t>
    </r>
  </si>
  <si>
    <t>Наличие публикаций в методических изданиях по теме Программ</t>
  </si>
  <si>
    <t>количество публикаций</t>
  </si>
  <si>
    <r>
      <rPr>
        <b/>
        <sz val="11"/>
        <rFont val="Times New Roman"/>
        <family val="1"/>
      </rPr>
      <t xml:space="preserve">за 1 публикацию      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</si>
  <si>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за 1 статью</t>
    </r>
    <r>
      <rPr>
        <sz val="11"/>
        <rFont val="Times New Roman"/>
        <family val="1"/>
      </rPr>
      <t xml:space="preserve">      + 0,5б</t>
    </r>
  </si>
  <si>
    <t>Оказание организационно-методической помощи в открытии нового Центра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</si>
  <si>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+ 5б</t>
    </r>
  </si>
  <si>
    <t>количество человек</t>
  </si>
  <si>
    <t>ВСЕГО</t>
  </si>
  <si>
    <t xml:space="preserve">Количество педагогических работников (из общего числа преподавателей Программ) </t>
  </si>
  <si>
    <t>Количество консультантов-обучающихся (из общего числа преподавателей Программ)</t>
  </si>
  <si>
    <t>Количество привлеченных специалистов (из общего числа преподавателей Программ)</t>
  </si>
  <si>
    <t>Реализация Программ с применением дистанционных образовательных технологий и электронного обучения</t>
  </si>
  <si>
    <r>
      <t>Повышение квалификации</t>
    </r>
    <r>
      <rPr>
        <b/>
        <sz val="11"/>
        <rFont val="Times New Roman"/>
        <family val="1"/>
      </rPr>
      <t xml:space="preserve"> педагогических работников</t>
    </r>
    <r>
      <rPr>
        <sz val="11"/>
        <rFont val="Times New Roman"/>
        <family val="1"/>
      </rPr>
      <t xml:space="preserve"> по теме Программы (за 5 лет)</t>
    </r>
  </si>
  <si>
    <r>
      <rPr>
        <b/>
        <sz val="11"/>
        <rFont val="Times New Roman"/>
        <family val="1"/>
      </rPr>
      <t>50%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</si>
  <si>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100%</t>
    </r>
    <r>
      <rPr>
        <sz val="11"/>
        <rFont val="Times New Roman"/>
        <family val="1"/>
      </rPr>
      <t xml:space="preserve"> + 1б</t>
    </r>
  </si>
  <si>
    <r>
      <t xml:space="preserve">Наличие обновляемой </t>
    </r>
    <r>
      <rPr>
        <b/>
        <sz val="11"/>
        <rFont val="Times New Roman"/>
        <family val="1"/>
      </rPr>
      <t>не менее 2-х раз в месяц страницы</t>
    </r>
    <r>
      <rPr>
        <sz val="11"/>
        <rFont val="Times New Roman"/>
        <family val="1"/>
      </rPr>
      <t xml:space="preserve"> Центра на официальном сайте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</si>
  <si>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</si>
  <si>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t>Наличие положения на странице Центра</t>
  </si>
  <si>
    <t>Наличие списка Совета Центра на странице Центра</t>
  </si>
  <si>
    <t>Наличие договоров о сотрудничестве на странице Центра</t>
  </si>
  <si>
    <t>Наличие перечня рекомендуемых образовательных событий на странице Центра</t>
  </si>
  <si>
    <t>Слушатели, успешно прошедшие итоговую аттестацию и получившие удостоверение (по всем программам)</t>
  </si>
  <si>
    <r>
      <t xml:space="preserve">Реализация Программы для возрастной группы </t>
    </r>
    <r>
      <rPr>
        <b/>
        <sz val="11"/>
        <rFont val="Times New Roman"/>
        <family val="1"/>
      </rPr>
      <t>1-4 классов</t>
    </r>
  </si>
  <si>
    <r>
      <t xml:space="preserve">Реализация Программы для возрастной группы </t>
    </r>
    <r>
      <rPr>
        <b/>
        <sz val="11"/>
        <rFont val="Times New Roman"/>
        <family val="1"/>
      </rPr>
      <t>5-9 классов</t>
    </r>
  </si>
  <si>
    <r>
      <t>Реализация Программы для возрастной группы</t>
    </r>
    <r>
      <rPr>
        <b/>
        <sz val="11"/>
        <rFont val="Times New Roman"/>
        <family val="1"/>
      </rPr>
      <t xml:space="preserve"> 9-11 классов</t>
    </r>
  </si>
  <si>
    <t>Реализация Программы для взрослых</t>
  </si>
  <si>
    <t>Реализация программ с использованием сетевых форм</t>
  </si>
  <si>
    <r>
      <rPr>
        <b/>
        <sz val="11"/>
        <rFont val="Times New Roman"/>
        <family val="1"/>
      </rPr>
      <t xml:space="preserve">100% </t>
    </r>
    <r>
      <rPr>
        <sz val="11"/>
        <rFont val="Times New Roman"/>
        <family val="1"/>
      </rPr>
      <t>+ 1б</t>
    </r>
  </si>
  <si>
    <r>
      <rPr>
        <b/>
        <sz val="11"/>
        <rFont val="Times New Roman"/>
        <family val="1"/>
      </rPr>
      <t>100%</t>
    </r>
    <r>
      <rPr>
        <sz val="11"/>
        <rFont val="Times New Roman"/>
        <family val="1"/>
      </rPr>
      <t xml:space="preserve"> + 2б</t>
    </r>
  </si>
  <si>
    <r>
      <rPr>
        <b/>
        <sz val="11"/>
        <rFont val="Times New Roman"/>
        <family val="1"/>
      </rPr>
      <t>100%</t>
    </r>
    <r>
      <rPr>
        <sz val="11"/>
        <rFont val="Times New Roman"/>
        <family val="1"/>
      </rPr>
      <t xml:space="preserve"> + 3б</t>
    </r>
  </si>
  <si>
    <r>
      <rPr>
        <b/>
        <sz val="11"/>
        <rFont val="Times New Roman"/>
        <family val="1"/>
      </rPr>
      <t>100%</t>
    </r>
    <r>
      <rPr>
        <sz val="11"/>
        <rFont val="Times New Roman"/>
        <family val="1"/>
      </rPr>
      <t xml:space="preserve"> + 4б</t>
    </r>
  </si>
  <si>
    <r>
      <t xml:space="preserve">публичное представление </t>
    </r>
    <r>
      <rPr>
        <b/>
        <sz val="11"/>
        <rFont val="Times New Roman"/>
        <family val="1"/>
      </rPr>
      <t>преподавателями</t>
    </r>
    <r>
      <rPr>
        <sz val="11"/>
        <rFont val="Times New Roman"/>
        <family val="1"/>
      </rPr>
      <t xml:space="preserve"> результатов инновационной деятельности Центра на научно-практических конференциях:</t>
    </r>
  </si>
  <si>
    <t>Деятельность профессиональных и общественных экспертов из числа преподавателей программ Центра</t>
  </si>
  <si>
    <r>
      <t>Количество публикаций в СМИ</t>
    </r>
    <r>
      <rPr>
        <b/>
        <sz val="11"/>
        <rFont val="Times New Roman"/>
        <family val="1"/>
      </rPr>
      <t xml:space="preserve"> муниципального и регионального </t>
    </r>
    <r>
      <rPr>
        <sz val="11"/>
        <rFont val="Times New Roman"/>
        <family val="1"/>
      </rPr>
      <t>уровня о деятельности Центра</t>
    </r>
  </si>
  <si>
    <t>Объект</t>
  </si>
  <si>
    <t>Показатели и индикаторы</t>
  </si>
  <si>
    <t>Значение</t>
  </si>
  <si>
    <t>Общее количество слушателей образовательных программ</t>
  </si>
  <si>
    <r>
      <t>Доля слушателей, привлеченных из других образовательных организаций (</t>
    </r>
    <r>
      <rPr>
        <b/>
        <sz val="11"/>
        <rFont val="Times New Roman"/>
        <family val="1"/>
      </rPr>
      <t>не заполняют</t>
    </r>
    <r>
      <rPr>
        <sz val="11"/>
        <rFont val="Times New Roman"/>
        <family val="1"/>
      </rPr>
      <t xml:space="preserve"> организации дополнительного образования)</t>
    </r>
  </si>
  <si>
    <t>1 блок</t>
  </si>
  <si>
    <t>2 блок</t>
  </si>
  <si>
    <t>3 блок</t>
  </si>
  <si>
    <t>Организация образовательной деятельности для реализации Программы</t>
  </si>
  <si>
    <t>Образовательная программа (не менее 18 часов)</t>
  </si>
  <si>
    <t xml:space="preserve"> - на федеральном и международном уровнях</t>
  </si>
  <si>
    <t>ОГБПОУ "АТпромИС"</t>
  </si>
  <si>
    <t>Центр гражданского образования "Содружество"</t>
  </si>
  <si>
    <t>Столбец1</t>
  </si>
  <si>
    <t>Столбец2</t>
  </si>
  <si>
    <t>Столбец3</t>
  </si>
  <si>
    <t>Столбец4</t>
  </si>
  <si>
    <t>ОГБПОУ «Асиновский техникум промышленной индустрии и сервиса»</t>
  </si>
  <si>
    <t>Центр гражданского образования «Содружество»</t>
  </si>
  <si>
    <t>ОЦЕНОЧНЫЙ ЛИСТ ОБРАЗОВАТЕЛЬНОЙ ДЕЯТЕЛЬНОСТИ 
ЦЕНТРА ГРАЖДАНСКОГО ОБРАЗОВАНИЯ за 2018-2019 учебный год</t>
  </si>
  <si>
    <t>Рейтинг образовательных организаций по итогам мониторинга образовательной деятельности
Центров гражданского образования Томской области за 2018-2019 учебный год</t>
  </si>
  <si>
    <t>Центр гражданского образования "Я-Гражданин"</t>
  </si>
  <si>
    <t>МБОУ Академический лицей имени Г.А. Псахье г. Томска</t>
  </si>
  <si>
    <t>МБОУ Академический лицей г. Томска</t>
  </si>
  <si>
    <t>Центр гражданского образования «Я – гражданин»</t>
  </si>
  <si>
    <t>Центр гражданского образования "Правосознание"</t>
  </si>
  <si>
    <t>МАОУ гимназия №6 г. Томска</t>
  </si>
  <si>
    <t>МАОУ гимназия № 6 г. Томска</t>
  </si>
  <si>
    <t>Центр гражданского образования «Правосознание»</t>
  </si>
  <si>
    <t>Центр гражданского образования "Государство и "Я"</t>
  </si>
  <si>
    <t>Сокращенное наименование образовательной организации</t>
  </si>
  <si>
    <t>МАОУ гимназия № 29 г. Томска</t>
  </si>
  <si>
    <t>Центр гражданского образования «Государство и Я»</t>
  </si>
  <si>
    <t>Центр гражданского образования "Росток"</t>
  </si>
  <si>
    <t>МАОУ гимназия № 55 им. Е.Г. Версткиной г. Томска</t>
  </si>
  <si>
    <t>МАОУ гимназия № 55 г. Томска</t>
  </si>
  <si>
    <t>Центр гражданского образования «Росток»</t>
  </si>
  <si>
    <t>МАОУ СОШ № 11 им. В.И. Смирнова г. Томска</t>
  </si>
  <si>
    <t>Центр гражданского образования «Алые паруса»</t>
  </si>
  <si>
    <r>
      <rPr>
        <b/>
        <sz val="11"/>
        <color indexed="8"/>
        <rFont val="Times New Roman"/>
        <family val="1"/>
      </rPr>
      <t>да</t>
    </r>
    <r>
      <rPr>
        <sz val="11"/>
        <color indexed="8"/>
        <rFont val="Times New Roman"/>
        <family val="1"/>
      </rPr>
      <t xml:space="preserve"> + 5б</t>
    </r>
  </si>
  <si>
    <r>
      <t xml:space="preserve">если да = </t>
    </r>
    <r>
      <rPr>
        <b/>
        <sz val="11"/>
        <color indexed="8"/>
        <rFont val="Times New Roman"/>
        <family val="1"/>
      </rPr>
      <t>1</t>
    </r>
  </si>
  <si>
    <r>
      <t>за 1 статью</t>
    </r>
    <r>
      <rPr>
        <sz val="11"/>
        <color indexed="8"/>
        <rFont val="Times New Roman"/>
        <family val="1"/>
      </rPr>
      <t xml:space="preserve">      + </t>
    </r>
    <r>
      <rPr>
        <sz val="11"/>
        <color indexed="8"/>
        <rFont val="Times New Roman"/>
        <family val="1"/>
      </rPr>
      <t>0,5б</t>
    </r>
  </si>
  <si>
    <r>
      <t>Количество публикаций в СМИ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муниципального </t>
    </r>
    <r>
      <rPr>
        <b/>
        <sz val="11"/>
        <color indexed="8"/>
        <rFont val="Times New Roman"/>
        <family val="1"/>
      </rPr>
      <t xml:space="preserve">и регионального </t>
    </r>
    <r>
      <rPr>
        <sz val="11"/>
        <color indexed="8"/>
        <rFont val="Times New Roman"/>
        <family val="1"/>
      </rPr>
      <t>уровня о деятельности Центра</t>
    </r>
  </si>
  <si>
    <r>
      <t xml:space="preserve">за 1 публикацию      </t>
    </r>
    <r>
      <rPr>
        <sz val="11"/>
        <color indexed="8"/>
        <rFont val="Times New Roman"/>
        <family val="1"/>
      </rPr>
      <t xml:space="preserve"> + 1б</t>
    </r>
  </si>
  <si>
    <r>
      <t>100 часов</t>
    </r>
    <r>
      <rPr>
        <sz val="11"/>
        <color indexed="8"/>
        <rFont val="Times New Roman"/>
        <family val="1"/>
      </rPr>
      <t xml:space="preserve"> + 2б</t>
    </r>
  </si>
  <si>
    <r>
      <t>да</t>
    </r>
    <r>
      <rPr>
        <sz val="11"/>
        <color indexed="8"/>
        <rFont val="Times New Roman"/>
        <family val="1"/>
      </rPr>
      <t xml:space="preserve"> + 1б</t>
    </r>
  </si>
  <si>
    <r>
      <t>за 1</t>
    </r>
    <r>
      <rPr>
        <sz val="11"/>
        <color indexed="8"/>
        <rFont val="Times New Roman"/>
        <family val="1"/>
      </rPr>
      <t xml:space="preserve"> + 2,5б</t>
    </r>
  </si>
  <si>
    <r>
      <t>за 1</t>
    </r>
    <r>
      <rPr>
        <sz val="11"/>
        <color indexed="8"/>
        <rFont val="Times New Roman"/>
        <family val="1"/>
      </rPr>
      <t xml:space="preserve"> + 1б</t>
    </r>
  </si>
  <si>
    <r>
      <t>за 1</t>
    </r>
    <r>
      <rPr>
        <sz val="11"/>
        <color indexed="8"/>
        <rFont val="Times New Roman"/>
        <family val="1"/>
      </rPr>
      <t xml:space="preserve"> + 0,5б</t>
    </r>
  </si>
  <si>
    <r>
      <t>да</t>
    </r>
    <r>
      <rPr>
        <sz val="11"/>
        <color indexed="8"/>
        <rFont val="Times New Roman"/>
        <family val="1"/>
      </rPr>
      <t xml:space="preserve"> + 3б</t>
    </r>
  </si>
  <si>
    <r>
      <t>да</t>
    </r>
    <r>
      <rPr>
        <sz val="11"/>
        <color indexed="8"/>
        <rFont val="Times New Roman"/>
        <family val="1"/>
      </rPr>
      <t xml:space="preserve"> + 2б</t>
    </r>
  </si>
  <si>
    <r>
      <t>да</t>
    </r>
    <r>
      <rPr>
        <sz val="11"/>
        <color indexed="8"/>
        <rFont val="Times New Roman"/>
        <family val="1"/>
      </rPr>
      <t xml:space="preserve"> + 0,5б</t>
    </r>
  </si>
  <si>
    <r>
      <t>если да =</t>
    </r>
    <r>
      <rPr>
        <b/>
        <sz val="11"/>
        <color indexed="8"/>
        <rFont val="Times New Roman"/>
        <family val="1"/>
      </rPr>
      <t xml:space="preserve"> 1</t>
    </r>
  </si>
  <si>
    <r>
      <t xml:space="preserve">публичное представление </t>
    </r>
    <r>
      <rPr>
        <b/>
        <sz val="11"/>
        <color indexed="8"/>
        <rFont val="Times New Roman"/>
        <family val="1"/>
      </rPr>
      <t>преподавателями</t>
    </r>
    <r>
      <rPr>
        <sz val="11"/>
        <color indexed="8"/>
        <rFont val="Times New Roman"/>
        <family val="1"/>
      </rPr>
      <t xml:space="preserve"> результатов инновационной деятельности Центра на научно-практических конференциях:</t>
    </r>
  </si>
  <si>
    <t>Уровень обобщения и представления опыта деятельности Центра</t>
  </si>
  <si>
    <r>
      <t>100%</t>
    </r>
    <r>
      <rPr>
        <sz val="11"/>
        <color indexed="8"/>
        <rFont val="Times New Roman"/>
        <family val="1"/>
      </rPr>
      <t xml:space="preserve"> + 4б</t>
    </r>
  </si>
  <si>
    <r>
      <rPr>
        <b/>
        <sz val="11"/>
        <color indexed="8"/>
        <rFont val="Times New Roman"/>
        <family val="1"/>
      </rPr>
      <t>100%</t>
    </r>
    <r>
      <rPr>
        <sz val="11"/>
        <color indexed="8"/>
        <rFont val="Times New Roman"/>
        <family val="1"/>
      </rPr>
      <t xml:space="preserve"> + 3б</t>
    </r>
    <r>
      <rPr>
        <b/>
        <sz val="11"/>
        <color indexed="8"/>
        <rFont val="Times New Roman"/>
        <family val="1"/>
      </rPr>
      <t>100%</t>
    </r>
    <r>
      <rPr>
        <sz val="11"/>
        <color indexed="8"/>
        <rFont val="Times New Roman"/>
        <family val="1"/>
      </rPr>
      <t xml:space="preserve"> + 3б</t>
    </r>
  </si>
  <si>
    <r>
      <t>100%</t>
    </r>
    <r>
      <rPr>
        <sz val="11"/>
        <color indexed="8"/>
        <rFont val="Times New Roman"/>
        <family val="1"/>
      </rPr>
      <t xml:space="preserve"> + 2б</t>
    </r>
    <r>
      <rPr>
        <b/>
        <sz val="11"/>
        <color indexed="8"/>
        <rFont val="Times New Roman"/>
        <family val="1"/>
      </rPr>
      <t>100%</t>
    </r>
    <r>
      <rPr>
        <sz val="11"/>
        <color indexed="8"/>
        <rFont val="Times New Roman"/>
        <family val="1"/>
      </rPr>
      <t xml:space="preserve"> + </t>
    </r>
    <r>
      <rPr>
        <sz val="11"/>
        <color indexed="8"/>
        <rFont val="Times New Roman"/>
        <family val="1"/>
      </rPr>
      <t>2б</t>
    </r>
  </si>
  <si>
    <r>
      <t xml:space="preserve">100% </t>
    </r>
    <r>
      <rPr>
        <sz val="11"/>
        <color indexed="8"/>
        <rFont val="Times New Roman"/>
        <family val="1"/>
      </rPr>
      <t>+ 1б</t>
    </r>
    <r>
      <rPr>
        <b/>
        <sz val="11"/>
        <color indexed="8"/>
        <rFont val="Times New Roman"/>
        <family val="1"/>
      </rPr>
      <t xml:space="preserve">100% </t>
    </r>
    <r>
      <rPr>
        <sz val="11"/>
        <color indexed="8"/>
        <rFont val="Times New Roman"/>
        <family val="1"/>
      </rPr>
      <t xml:space="preserve">+ </t>
    </r>
    <r>
      <rPr>
        <sz val="11"/>
        <color indexed="8"/>
        <rFont val="Times New Roman"/>
        <family val="1"/>
      </rPr>
      <t>1б</t>
    </r>
  </si>
  <si>
    <r>
      <t>100 %</t>
    </r>
    <r>
      <rPr>
        <sz val="11"/>
        <color indexed="8"/>
        <rFont val="Times New Roman"/>
        <family val="1"/>
      </rPr>
      <t xml:space="preserve"> + 4б</t>
    </r>
    <r>
      <rPr>
        <b/>
        <sz val="11"/>
        <color indexed="8"/>
        <rFont val="Times New Roman"/>
        <family val="1"/>
      </rPr>
      <t>100 %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+ 4б</t>
    </r>
  </si>
  <si>
    <r>
      <t xml:space="preserve">да </t>
    </r>
    <r>
      <rPr>
        <sz val="11"/>
        <color indexed="8"/>
        <rFont val="Times New Roman"/>
        <family val="1"/>
      </rPr>
      <t>+ 1бда + 1б</t>
    </r>
  </si>
  <si>
    <r>
      <t>если да =</t>
    </r>
    <r>
      <rPr>
        <b/>
        <sz val="11"/>
        <color indexed="8"/>
        <rFont val="Times New Roman"/>
        <family val="1"/>
      </rPr>
      <t xml:space="preserve"> 1если да </t>
    </r>
    <r>
      <rPr>
        <b/>
        <sz val="11"/>
        <color indexed="8"/>
        <rFont val="Times New Roman"/>
        <family val="1"/>
      </rPr>
      <t>= 1</t>
    </r>
  </si>
  <si>
    <r>
      <t xml:space="preserve">да </t>
    </r>
    <r>
      <rPr>
        <sz val="11"/>
        <color indexed="8"/>
        <rFont val="Times New Roman"/>
        <family val="1"/>
      </rPr>
      <t>+ 2б</t>
    </r>
    <r>
      <rPr>
        <b/>
        <sz val="11"/>
        <color indexed="8"/>
        <rFont val="Times New Roman"/>
        <family val="1"/>
      </rPr>
      <t xml:space="preserve">да </t>
    </r>
    <r>
      <rPr>
        <sz val="11"/>
        <color indexed="8"/>
        <rFont val="Times New Roman"/>
        <family val="1"/>
      </rPr>
      <t>+ 2б</t>
    </r>
  </si>
  <si>
    <r>
      <t xml:space="preserve">если да = </t>
    </r>
    <r>
      <rPr>
        <b/>
        <sz val="11"/>
        <color indexed="8"/>
        <rFont val="Times New Roman"/>
        <family val="1"/>
      </rPr>
      <t xml:space="preserve">1если да </t>
    </r>
    <r>
      <rPr>
        <b/>
        <sz val="11"/>
        <color indexed="8"/>
        <rFont val="Times New Roman"/>
        <family val="1"/>
      </rPr>
      <t>= 1</t>
    </r>
  </si>
  <si>
    <r>
      <t xml:space="preserve">да </t>
    </r>
    <r>
      <rPr>
        <sz val="11"/>
        <color indexed="8"/>
        <rFont val="Times New Roman"/>
        <family val="1"/>
      </rPr>
      <t>+ 1б</t>
    </r>
    <r>
      <rPr>
        <b/>
        <sz val="11"/>
        <color indexed="8"/>
        <rFont val="Times New Roman"/>
        <family val="1"/>
      </rPr>
      <t xml:space="preserve">да </t>
    </r>
    <r>
      <rPr>
        <sz val="11"/>
        <color indexed="8"/>
        <rFont val="Times New Roman"/>
        <family val="1"/>
      </rPr>
      <t>+ 1б</t>
    </r>
  </si>
  <si>
    <r>
      <t>да</t>
    </r>
    <r>
      <rPr>
        <sz val="11"/>
        <color indexed="8"/>
        <rFont val="Times New Roman"/>
        <family val="1"/>
      </rPr>
      <t xml:space="preserve"> + 0,5б</t>
    </r>
    <r>
      <rPr>
        <b/>
        <sz val="11"/>
        <color indexed="8"/>
        <rFont val="Times New Roman"/>
        <family val="1"/>
      </rPr>
      <t>да</t>
    </r>
    <r>
      <rPr>
        <sz val="11"/>
        <color indexed="8"/>
        <rFont val="Times New Roman"/>
        <family val="1"/>
      </rPr>
      <t xml:space="preserve"> + 0,5б</t>
    </r>
  </si>
  <si>
    <r>
      <t>да</t>
    </r>
    <r>
      <rPr>
        <sz val="11"/>
        <color indexed="8"/>
        <rFont val="Times New Roman"/>
        <family val="1"/>
      </rPr>
      <t xml:space="preserve"> + 1б</t>
    </r>
    <r>
      <rPr>
        <b/>
        <sz val="11"/>
        <color indexed="8"/>
        <rFont val="Times New Roman"/>
        <family val="1"/>
      </rPr>
      <t>да</t>
    </r>
    <r>
      <rPr>
        <sz val="11"/>
        <color indexed="8"/>
        <rFont val="Times New Roman"/>
        <family val="1"/>
      </rPr>
      <t xml:space="preserve"> + 1б</t>
    </r>
  </si>
  <si>
    <r>
      <t>да</t>
    </r>
    <r>
      <rPr>
        <sz val="11"/>
        <color indexed="8"/>
        <rFont val="Times New Roman"/>
        <family val="1"/>
      </rPr>
      <t xml:space="preserve"> + 2б</t>
    </r>
    <r>
      <rPr>
        <b/>
        <sz val="11"/>
        <color indexed="8"/>
        <rFont val="Times New Roman"/>
        <family val="1"/>
      </rPr>
      <t>да</t>
    </r>
    <r>
      <rPr>
        <sz val="11"/>
        <color indexed="8"/>
        <rFont val="Times New Roman"/>
        <family val="1"/>
      </rPr>
      <t xml:space="preserve"> + 2б</t>
    </r>
  </si>
  <si>
    <r>
      <t xml:space="preserve">Наличие обновляемой </t>
    </r>
    <r>
      <rPr>
        <b/>
        <sz val="11"/>
        <color indexed="8"/>
        <rFont val="Times New Roman"/>
        <family val="1"/>
      </rPr>
      <t xml:space="preserve">не </t>
    </r>
    <r>
      <rPr>
        <b/>
        <sz val="11"/>
        <color indexed="8"/>
        <rFont val="Times New Roman"/>
        <family val="1"/>
      </rPr>
      <t xml:space="preserve">менее 2-х раз в </t>
    </r>
    <r>
      <rPr>
        <b/>
        <sz val="11"/>
        <color indexed="8"/>
        <rFont val="Times New Roman"/>
        <family val="1"/>
      </rPr>
      <t>месяц страницы</t>
    </r>
    <r>
      <rPr>
        <sz val="11"/>
        <color indexed="8"/>
        <rFont val="Times New Roman"/>
        <family val="1"/>
      </rPr>
      <t xml:space="preserve"> Центра на официальном сайтеНаличие обновляемой </t>
    </r>
    <r>
      <rPr>
        <b/>
        <sz val="11"/>
        <color indexed="8"/>
        <rFont val="Times New Roman"/>
        <family val="1"/>
      </rPr>
      <t xml:space="preserve">не </t>
    </r>
    <r>
      <rPr>
        <b/>
        <sz val="11"/>
        <color indexed="8"/>
        <rFont val="Times New Roman"/>
        <family val="1"/>
      </rPr>
      <t xml:space="preserve">менее 2-х раз в </t>
    </r>
    <r>
      <rPr>
        <b/>
        <sz val="11"/>
        <color indexed="8"/>
        <rFont val="Times New Roman"/>
        <family val="1"/>
      </rPr>
      <t>месяц страницы</t>
    </r>
    <r>
      <rPr>
        <sz val="11"/>
        <color indexed="8"/>
        <rFont val="Times New Roman"/>
        <family val="1"/>
      </rPr>
      <t xml:space="preserve"> Центра на официальном сайте</t>
    </r>
  </si>
  <si>
    <r>
      <t>50%</t>
    </r>
    <r>
      <rPr>
        <sz val="11"/>
        <color indexed="8"/>
        <rFont val="Times New Roman"/>
        <family val="1"/>
      </rPr>
      <t xml:space="preserve"> + 1б</t>
    </r>
    <r>
      <rPr>
        <b/>
        <sz val="11"/>
        <color indexed="8"/>
        <rFont val="Times New Roman"/>
        <family val="1"/>
      </rPr>
      <t>50%</t>
    </r>
    <r>
      <rPr>
        <sz val="11"/>
        <color indexed="8"/>
        <rFont val="Times New Roman"/>
        <family val="1"/>
      </rPr>
      <t xml:space="preserve"> + </t>
    </r>
    <r>
      <rPr>
        <sz val="11"/>
        <color indexed="8"/>
        <rFont val="Times New Roman"/>
        <family val="1"/>
      </rPr>
      <t>1б</t>
    </r>
  </si>
  <si>
    <r>
      <t>100%</t>
    </r>
    <r>
      <rPr>
        <sz val="11"/>
        <color indexed="8"/>
        <rFont val="Times New Roman"/>
        <family val="1"/>
      </rPr>
      <t xml:space="preserve"> + 1б</t>
    </r>
    <r>
      <rPr>
        <b/>
        <sz val="11"/>
        <color indexed="8"/>
        <rFont val="Times New Roman"/>
        <family val="1"/>
      </rPr>
      <t>100%</t>
    </r>
    <r>
      <rPr>
        <sz val="11"/>
        <color indexed="8"/>
        <rFont val="Times New Roman"/>
        <family val="1"/>
      </rPr>
      <t xml:space="preserve"> + </t>
    </r>
    <r>
      <rPr>
        <sz val="11"/>
        <color indexed="8"/>
        <rFont val="Times New Roman"/>
        <family val="1"/>
      </rPr>
      <t>1б</t>
    </r>
  </si>
  <si>
    <r>
      <t>Повышение квалификации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педагогических </t>
    </r>
    <r>
      <rPr>
        <b/>
        <sz val="11"/>
        <color indexed="8"/>
        <rFont val="Times New Roman"/>
        <family val="1"/>
      </rPr>
      <t>работников</t>
    </r>
    <r>
      <rPr>
        <sz val="11"/>
        <color indexed="8"/>
        <rFont val="Times New Roman"/>
        <family val="1"/>
      </rPr>
      <t xml:space="preserve"> по теме Программы (за 5 лет)Повышение квалификации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педагогических </t>
    </r>
    <r>
      <rPr>
        <b/>
        <sz val="11"/>
        <color indexed="8"/>
        <rFont val="Times New Roman"/>
        <family val="1"/>
      </rPr>
      <t>работников</t>
    </r>
    <r>
      <rPr>
        <sz val="11"/>
        <color indexed="8"/>
        <rFont val="Times New Roman"/>
        <family val="1"/>
      </rPr>
      <t xml:space="preserve"> по теме Программы (за 5 лет)</t>
    </r>
  </si>
  <si>
    <t>Наличие раздела о деятельности Центра в программе развития образовательной организации</t>
  </si>
  <si>
    <r>
      <t>100 %</t>
    </r>
    <r>
      <rPr>
        <sz val="11"/>
        <color indexed="8"/>
        <rFont val="Times New Roman"/>
        <family val="1"/>
      </rPr>
      <t xml:space="preserve"> + 3б</t>
    </r>
    <r>
      <rPr>
        <b/>
        <sz val="11"/>
        <color indexed="8"/>
        <rFont val="Times New Roman"/>
        <family val="1"/>
      </rPr>
      <t>100 %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+ 3б</t>
    </r>
  </si>
  <si>
    <r>
      <t>Доля слушателей, привлеченных из других образовательных организаций (</t>
    </r>
    <r>
      <rPr>
        <b/>
        <sz val="11"/>
        <color indexed="8"/>
        <rFont val="Times New Roman"/>
        <family val="1"/>
      </rPr>
      <t xml:space="preserve">не </t>
    </r>
    <r>
      <rPr>
        <b/>
        <sz val="11"/>
        <color indexed="8"/>
        <rFont val="Times New Roman"/>
        <family val="1"/>
      </rPr>
      <t>заполняют</t>
    </r>
    <r>
      <rPr>
        <sz val="11"/>
        <color indexed="8"/>
        <rFont val="Times New Roman"/>
        <family val="1"/>
      </rPr>
      <t xml:space="preserve"> организации дополнительного образования)Доля слушателей, привлеченных из других образовательных организаций (</t>
    </r>
    <r>
      <rPr>
        <b/>
        <sz val="11"/>
        <color indexed="8"/>
        <rFont val="Times New Roman"/>
        <family val="1"/>
      </rPr>
      <t xml:space="preserve">не </t>
    </r>
    <r>
      <rPr>
        <b/>
        <sz val="11"/>
        <color indexed="8"/>
        <rFont val="Times New Roman"/>
        <family val="1"/>
      </rPr>
      <t>заполняют</t>
    </r>
    <r>
      <rPr>
        <sz val="11"/>
        <color indexed="8"/>
        <rFont val="Times New Roman"/>
        <family val="1"/>
      </rPr>
      <t xml:space="preserve"> организации дополнительного образования)</t>
    </r>
  </si>
  <si>
    <r>
      <rPr>
        <b/>
        <sz val="11"/>
        <color indexed="8"/>
        <rFont val="Times New Roman"/>
        <family val="1"/>
      </rPr>
      <t>да</t>
    </r>
    <r>
      <rPr>
        <sz val="11"/>
        <color indexed="8"/>
        <rFont val="Times New Roman"/>
        <family val="1"/>
      </rPr>
      <t xml:space="preserve"> + 1б</t>
    </r>
  </si>
  <si>
    <r>
      <t xml:space="preserve"> если да = </t>
    </r>
    <r>
      <rPr>
        <b/>
        <sz val="11"/>
        <color indexed="8"/>
        <rFont val="Times New Roman"/>
        <family val="1"/>
      </rPr>
      <t>1</t>
    </r>
  </si>
  <si>
    <r>
      <rPr>
        <b/>
        <sz val="11"/>
        <color indexed="8"/>
        <rFont val="Times New Roman"/>
        <family val="1"/>
      </rPr>
      <t>да</t>
    </r>
    <r>
      <rPr>
        <sz val="11"/>
        <color indexed="8"/>
        <rFont val="Times New Roman"/>
        <family val="1"/>
      </rPr>
      <t xml:space="preserve"> + 2б</t>
    </r>
  </si>
  <si>
    <r>
      <t>Реализация Программы для возрастной группы</t>
    </r>
    <r>
      <rPr>
        <b/>
        <sz val="11"/>
        <color indexed="8"/>
        <rFont val="Times New Roman"/>
        <family val="1"/>
      </rPr>
      <t xml:space="preserve"> 9-11 </t>
    </r>
    <r>
      <rPr>
        <b/>
        <sz val="11"/>
        <color indexed="8"/>
        <rFont val="Times New Roman"/>
        <family val="1"/>
      </rPr>
      <t>классов</t>
    </r>
  </si>
  <si>
    <r>
      <t xml:space="preserve">Реализация Программы для возрастной группы </t>
    </r>
    <r>
      <rPr>
        <b/>
        <sz val="11"/>
        <color indexed="8"/>
        <rFont val="Times New Roman"/>
        <family val="1"/>
      </rPr>
      <t xml:space="preserve">5-9 </t>
    </r>
    <r>
      <rPr>
        <b/>
        <sz val="11"/>
        <color indexed="8"/>
        <rFont val="Times New Roman"/>
        <family val="1"/>
      </rPr>
      <t>классов</t>
    </r>
  </si>
  <si>
    <r>
      <rPr>
        <b/>
        <sz val="11"/>
        <color indexed="8"/>
        <rFont val="Times New Roman"/>
        <family val="1"/>
      </rPr>
      <t xml:space="preserve">да + </t>
    </r>
    <r>
      <rPr>
        <sz val="11"/>
        <color indexed="8"/>
        <rFont val="Times New Roman"/>
        <family val="1"/>
      </rPr>
      <t>1б</t>
    </r>
  </si>
  <si>
    <r>
      <t xml:space="preserve">Реализация Программы для возрастной группы </t>
    </r>
    <r>
      <rPr>
        <b/>
        <sz val="11"/>
        <color indexed="8"/>
        <rFont val="Times New Roman"/>
        <family val="1"/>
      </rPr>
      <t xml:space="preserve">1-4 </t>
    </r>
    <r>
      <rPr>
        <b/>
        <sz val="11"/>
        <color indexed="8"/>
        <rFont val="Times New Roman"/>
        <family val="1"/>
      </rPr>
      <t>классов</t>
    </r>
  </si>
  <si>
    <t>Количество педагогических работников (из общего числа преподавателей Программ)</t>
  </si>
  <si>
    <t>Центр гражданского образования "Шаги в будущее"</t>
  </si>
  <si>
    <t>МАОУ СОШ №14 имени А.Ф. Лебедева г. Томска</t>
  </si>
  <si>
    <t>ОЦЕНОЧНЫЙ ЛИСТ ОБРАЗОВАТЕЛЬНОЙ ДЕЯТЕЛЬНОСТИ
ЦЕНТРА ГРАЖДАНСКОГО ОБРАЗОВАНИЯ за 2017-2018 учебный год</t>
  </si>
  <si>
    <t>МАОУ СОШ № 14 им. А.Лебедева г. Томска</t>
  </si>
  <si>
    <t>Центр гражданского образования «Шаги в будущее»</t>
  </si>
  <si>
    <t>Центр гражданского образования "Рост"</t>
  </si>
  <si>
    <t>МАОУ СОШ №16</t>
  </si>
  <si>
    <t>МАОУ СОШ № 16 г. Томска</t>
  </si>
  <si>
    <t>Центр гражданского образования «РОСТ»</t>
  </si>
  <si>
    <t>Центр гражданского образования "Успех"</t>
  </si>
  <si>
    <t>МАОУ СОШ № 32 г.Томска</t>
  </si>
  <si>
    <t>МАОУ СОШ № 32 г. Томска</t>
  </si>
  <si>
    <t>Центр гражданского образования «Успех»</t>
  </si>
  <si>
    <t>Центр гражданского образования "Социальное проектирование"</t>
  </si>
  <si>
    <t>МБОУ СОШ № 33 г. Томска</t>
  </si>
  <si>
    <t>Центр гражданского образования «Социальное проектирование»</t>
  </si>
  <si>
    <t>Центр гражданского образования "Школа навигаторов"</t>
  </si>
  <si>
    <t>МАОУ СОШ № 37 г. Томска</t>
  </si>
  <si>
    <t>Центр гражданского образования «Школа навигаторов»</t>
  </si>
  <si>
    <t>Центр гражданского образования "Я - гражданин Томска"</t>
  </si>
  <si>
    <t>МАОУ "Планирование карьеры"</t>
  </si>
  <si>
    <t>МАОУ «Планирование карьеры» г. Томска</t>
  </si>
  <si>
    <t>Центр гражданского образования «Я – гражданин Томска»</t>
  </si>
  <si>
    <t>Центр гражданского образования «Детско-юношеский парламент»</t>
  </si>
  <si>
    <t>МАОУ ДО ДТДиМ г. Томска</t>
  </si>
  <si>
    <t>МАОУ «СОШ № 80» ЗАТО Северск</t>
  </si>
  <si>
    <t>Центр гражданского образования «Школа РОСТа»</t>
  </si>
  <si>
    <t>Центр гражданского образования "Школа РОСТа"</t>
  </si>
  <si>
    <t>МАОУ СОШ № 80 ЗАТО Северск</t>
  </si>
  <si>
    <t>ОЦЕНОЧНЫЙ ЛИСТ ОБРАЗОВАТЕЛЬНОЙ ДЕЯТЕЛЬНОСТИ 
ЦЕНТРА ГРАЖДАНСКОГО ОБРАЗОВАНИЯ за 2017-2018 учебный год</t>
  </si>
  <si>
    <t>Центр гражданского образования "ПРОДВИЖЕНИЕ"</t>
  </si>
  <si>
    <t>МБОУ "СОШ №87"</t>
  </si>
  <si>
    <t>МБОУ «СОШ № 87» ЗАТО Северск</t>
  </si>
  <si>
    <t>Центр гражданского образования «Продвижение»</t>
  </si>
  <si>
    <t>Центр гражданского образования "Перспектива"</t>
  </si>
  <si>
    <t>МБОУ "СОШ № 196"</t>
  </si>
  <si>
    <t>МБОУ «СОШ № 196» ЗАТО Северск</t>
  </si>
  <si>
    <t>Центр гражданского образования «Перспектива»</t>
  </si>
  <si>
    <t>Центр гражданского образования "РОСТ"</t>
  </si>
  <si>
    <t>МБОУ "СОШ №197"</t>
  </si>
  <si>
    <t>МБОУ «СОШ № 197 им. В.Маркелова» ЗАТО Северск</t>
  </si>
  <si>
    <t>Центр гражданского образования «Рост»</t>
  </si>
  <si>
    <t>Центр гражданского образования "Твой выбор - твой шанс"</t>
  </si>
  <si>
    <t>Сокращенное наименование образовательной организации МБОУ "Самусьский лицей"</t>
  </si>
  <si>
    <t>МБОУ «Самусьский лицей» ЗАТО Северск</t>
  </si>
  <si>
    <t>Центр гражданского образования «Твой выбор – твой шанс»</t>
  </si>
  <si>
    <t>Центр гражданского образования "Новое поколение"</t>
  </si>
  <si>
    <t>МОУДО ЦДОД городского округа Стрежевой</t>
  </si>
  <si>
    <t>МОУ ДО «ЦДОД» г.о. Стрежевой</t>
  </si>
  <si>
    <t>Центр гражданского образования «Новое поколение»</t>
  </si>
  <si>
    <t>Центр гражданского образования "Лидер XXI века"</t>
  </si>
  <si>
    <t>МАОУ гимназия № 2 г. Асино Асиновского района</t>
  </si>
  <si>
    <t>Центр гражданского образования «Лидер XXI века»</t>
  </si>
  <si>
    <t>Центр гражданского образования "Мы в Теме"</t>
  </si>
  <si>
    <t>МАОУ СОШ № 4 г. Асино Томской области</t>
  </si>
  <si>
    <t>Центр гражданского образования «Мы в теме»</t>
  </si>
  <si>
    <t>Центр гражданского образования "_Школа социального успеха___"</t>
  </si>
  <si>
    <t>МАОУ "СОШ с.Ново-Кусково Асиновского района Томской области"</t>
  </si>
  <si>
    <t>МАОУ «СОШ с. Ново-Кусково Асиновского района Томской области»</t>
  </si>
  <si>
    <t>Центр гражданского образования «Школа социального успеха»</t>
  </si>
  <si>
    <t>МБОУ «Бакчарская СОШ» Бакчарского района</t>
  </si>
  <si>
    <t>Центр гражданского образования «Искра»</t>
  </si>
  <si>
    <t>МБОУ «Сайгинская СОШ» Верхнекетского района</t>
  </si>
  <si>
    <t>МБОУ "Сайгинская СОШ"</t>
  </si>
  <si>
    <t>Центр гражданского образования "Родничок"</t>
  </si>
  <si>
    <t>МБОУ "Зырянская СОШ"</t>
  </si>
  <si>
    <t>МБОУ «Зырянская СОШ» Зырянского района</t>
  </si>
  <si>
    <t>Центр гражданского образования «Родничок»</t>
  </si>
  <si>
    <t>Центр гражданского образования "Искорка"</t>
  </si>
  <si>
    <t>МОУ "Высоковская СОШ" Зырянского района</t>
  </si>
  <si>
    <t>МОУ «Высоковская СОШ» Зырянского района</t>
  </si>
  <si>
    <t>Центр гражданского образования «Искорка»</t>
  </si>
  <si>
    <t>МОУ «Михайловская СОШ» Зырянского района</t>
  </si>
  <si>
    <t>Центр гражданского образования «Современный гражданин»</t>
  </si>
  <si>
    <t>МАОУ «Кожевниковская СОШ № 1» Кожевниковского района</t>
  </si>
  <si>
    <t>Центр гражданского образования «Школьная параллель»</t>
  </si>
  <si>
    <t>Центр гражданского образования "Школьная параллель"</t>
  </si>
  <si>
    <t>МАОУ "Кожевниковская СОШ №1"</t>
  </si>
  <si>
    <t>Центр гражданского образования "Время перемен"</t>
  </si>
  <si>
    <t>МАОУ Кожевниковская СОШ№2</t>
  </si>
  <si>
    <t>МАОУ «Кожевниковская СОШ № 2» Кожевниковского района</t>
  </si>
  <si>
    <t>Центр гражданского образования «Время перемен»</t>
  </si>
  <si>
    <t>Центр гражданского образования «Первые шаги»</t>
  </si>
  <si>
    <t>МКОУ «Осиновская СОШ» Кожевниковского района</t>
  </si>
  <si>
    <t>Центр гражданского образования "_Первые шаги_"</t>
  </si>
  <si>
    <t>МАОУ - СОШ № 4 г. Асино Асиновского района</t>
  </si>
  <si>
    <t>Центр гражданского образования "Будущее начинается сегодня"</t>
  </si>
  <si>
    <t>МАОУ "СОШ № 7"</t>
  </si>
  <si>
    <t>МАОУ «СОШ № 7» г. Колпашево</t>
  </si>
  <si>
    <t>Центр гражданского образования «Будущее начинается сегодня»</t>
  </si>
  <si>
    <t xml:space="preserve">Центр гражданского образования "Наш Дом -Россия" </t>
  </si>
  <si>
    <t>МБУДО "ДЮЦ" г.Колпашево</t>
  </si>
  <si>
    <t>МБУ ДО «Детско-юношеский центр» г. Колпашево</t>
  </si>
  <si>
    <t>Центр гражданского образования «Наш Дом – Россия»</t>
  </si>
  <si>
    <t>Центр гражданского образования "Поколение NEXT"</t>
  </si>
  <si>
    <t xml:space="preserve"> МБОУ" Кривошеинская СОШ им Героя Советского союза Ф.М.Зинченко"</t>
  </si>
  <si>
    <t>МБОУ «Кривошеинская СОШ им. Героя Советского Союза Ф.М. Зинченко» Кривошеинского района</t>
  </si>
  <si>
    <t>Центр гражданского образования «Поколение NEXT»</t>
  </si>
  <si>
    <t>МБОУ «Володинская СОШ» Кривошеинского района</t>
  </si>
  <si>
    <t>Центр гражданского образования «Юный правовед»</t>
  </si>
  <si>
    <t>Центр гражданского образования "Юный правовед"</t>
  </si>
  <si>
    <t>МБОУ "Володинская СОШ"</t>
  </si>
  <si>
    <t>Центр гражданского образования "Я, мои права и обязанности"</t>
  </si>
  <si>
    <t>МАОУ "Молчановская СОШ №1"</t>
  </si>
  <si>
    <t>МАОУ «Молчановская СОШ № 1» Молчановского района</t>
  </si>
  <si>
    <t>Центр гражданского образования «Я, и мои права и обязанности»</t>
  </si>
  <si>
    <t>МАОУ "Молчановская СОШ 2"</t>
  </si>
  <si>
    <t>МАОУ «Молчановская СОШ № 2» Молчановского района</t>
  </si>
  <si>
    <t>Центр гражданского образования "Новая формация"</t>
  </si>
  <si>
    <t>МБУ ДО «ДДТ» Парабельского района</t>
  </si>
  <si>
    <t>Центр гражданского образования «Новая формация»</t>
  </si>
  <si>
    <t>Центр гражданского образования "Шаги"</t>
  </si>
  <si>
    <t>МБОУ Первомайская СОШ Первомайского района</t>
  </si>
  <si>
    <t>Центр гражданского образования «Шаги»</t>
  </si>
  <si>
    <t>Центр гражданского образования "Собеседник"</t>
  </si>
  <si>
    <t>МБОУ Куяновская СОШ Первомайского района</t>
  </si>
  <si>
    <t>Центр гражданского образования «Собеседник»</t>
  </si>
  <si>
    <t>Центр гражданского образования "Инициатива"</t>
  </si>
  <si>
    <t>МАОУ Улу-Юльская СОШ Первомайского района</t>
  </si>
  <si>
    <t>Центр гражданского образования «Инициатива»</t>
  </si>
  <si>
    <t>МАОУ «Малиновская СОШ» Томского района</t>
  </si>
  <si>
    <t>Центр гражданского образования «Я - волонтер»</t>
  </si>
  <si>
    <t>Центр гражданского образования "Я - волонтёр!"</t>
  </si>
  <si>
    <t>МАОУ "Малиновская СОШ" Томского района</t>
  </si>
  <si>
    <t>Центр гражданского образования "Ступени"</t>
  </si>
  <si>
    <t>МАОУ "Моряковская СОШ" Томского района</t>
  </si>
  <si>
    <t>МАОУ «Моряковская СОШ» Томского района</t>
  </si>
  <si>
    <t>Центр гражданского образования «Ступени»</t>
  </si>
  <si>
    <t>Центр гражданского образования "Мы-это будущее"</t>
  </si>
  <si>
    <t>МБОУ "Рыбаловская СОШ"</t>
  </si>
  <si>
    <t>МБОУ «Рыбаловская СОШ» Томского района</t>
  </si>
  <si>
    <t>Центр гражданского образования «Мы - это будущее»</t>
  </si>
  <si>
    <t>Центр гражданского образования "Первые шаги"</t>
  </si>
  <si>
    <t>МАОУ "Подгорнская СОШ"</t>
  </si>
  <si>
    <t>МАОУ «Подгорнская СОШ» Чаинского района</t>
  </si>
  <si>
    <t>Центр гражданского образования "Я - гражданин!"</t>
  </si>
  <si>
    <t>МКОУ "Побединская СОШ"</t>
  </si>
  <si>
    <t>МБОУ «Побединская СОШ» Шегарского района</t>
  </si>
  <si>
    <t>МКОУ «Шегарская СОШ № 1» Шегарского района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</si>
</sst>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419]General"/>
    <numFmt numFmtId="166" formatCode="[$-419]0.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b/>
      <sz val="11"/>
      <color indexed="60"/>
      <name val="Times New Roman"/>
      <family val="1"/>
    </font>
    <font>
      <b/>
      <sz val="14"/>
      <color indexed="10"/>
      <name val="Cambria"/>
      <family val="2"/>
    </font>
    <font>
      <sz val="14"/>
      <color indexed="10"/>
      <name val="Cambria"/>
      <family val="2"/>
    </font>
    <font>
      <b/>
      <sz val="12"/>
      <color indexed="13"/>
      <name val="Cambria"/>
      <family val="2"/>
    </font>
    <font>
      <u val="single"/>
      <sz val="10"/>
      <color indexed="12"/>
      <name val="Arial Cyr"/>
      <family val="0"/>
    </font>
    <font>
      <b/>
      <u val="single"/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Cambria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mbria"/>
      <family val="1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Times New Roman"/>
      <family val="1"/>
    </font>
    <font>
      <b/>
      <sz val="12"/>
      <color theme="0"/>
      <name val="Calibri"/>
      <family val="2"/>
    </font>
    <font>
      <b/>
      <sz val="12"/>
      <color rgb="FFFFFF00"/>
      <name val="Cambria"/>
      <family val="2"/>
    </font>
    <font>
      <b/>
      <u val="single"/>
      <sz val="12"/>
      <color theme="0"/>
      <name val="Calibri"/>
      <family val="2"/>
    </font>
    <font>
      <b/>
      <sz val="12"/>
      <color theme="0"/>
      <name val="Cambri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i/>
      <sz val="11"/>
      <color rgb="FF800000"/>
      <name val="Arial"/>
      <family val="2"/>
    </font>
    <font>
      <b/>
      <sz val="11"/>
      <color rgb="FF800000"/>
      <name val="Times New Roman"/>
      <family val="1"/>
    </font>
    <font>
      <sz val="12"/>
      <color theme="0"/>
      <name val="Cambria"/>
      <family val="1"/>
    </font>
    <font>
      <b/>
      <sz val="14"/>
      <color rgb="FFFF0000"/>
      <name val="Cambria"/>
      <family val="2"/>
    </font>
    <font>
      <sz val="14"/>
      <color rgb="FFFF0000"/>
      <name val="Cambria"/>
      <family val="2"/>
    </font>
    <font>
      <b/>
      <sz val="14"/>
      <color rgb="FFFF0000"/>
      <name val="Arial"/>
      <family val="2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9FF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9FFC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>
        <color indexed="60"/>
      </right>
      <top/>
      <bottom style="thin"/>
    </border>
    <border>
      <left style="thin"/>
      <right style="medium">
        <color indexed="6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/>
      <bottom style="thin"/>
    </border>
    <border>
      <left style="medium">
        <color indexed="60"/>
      </left>
      <right style="thin"/>
      <top style="thin"/>
      <bottom style="medium">
        <color indexed="6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medium">
        <color indexed="60"/>
      </left>
      <right style="thin"/>
      <top style="medium">
        <color indexed="60"/>
      </top>
      <bottom style="thin"/>
    </border>
    <border>
      <left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>
        <color indexed="60"/>
      </bottom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 style="medium">
        <color indexed="60"/>
      </top>
      <bottom style="thin"/>
    </border>
    <border>
      <left style="medium">
        <color indexed="60"/>
      </left>
      <right style="thin"/>
      <top style="thin"/>
      <bottom style="thin"/>
    </border>
    <border>
      <left style="thin">
        <color rgb="FF000000"/>
      </left>
      <right style="thin">
        <color rgb="FF993300"/>
      </right>
      <top style="thin">
        <color rgb="FF000000"/>
      </top>
      <bottom style="thin">
        <color rgb="FF9933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93300"/>
      </bottom>
    </border>
    <border>
      <left style="thin">
        <color rgb="FF993300"/>
      </left>
      <right style="thin">
        <color rgb="FF000000"/>
      </right>
      <top style="thin">
        <color rgb="FF000000"/>
      </top>
      <bottom style="thin">
        <color rgb="FF993300"/>
      </bottom>
    </border>
    <border>
      <left style="thin">
        <color rgb="FF000000"/>
      </left>
      <right style="thin">
        <color rgb="FF9933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33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9933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9933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993300"/>
      </right>
      <top style="thin">
        <color rgb="FF9933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993300"/>
      </top>
      <bottom style="thin">
        <color rgb="FF000000"/>
      </bottom>
    </border>
    <border>
      <left/>
      <right style="thin">
        <color rgb="FF000000"/>
      </right>
      <top style="thin">
        <color rgb="FF993300"/>
      </top>
      <bottom style="thin">
        <color rgb="FF000000"/>
      </bottom>
    </border>
    <border>
      <left style="thin">
        <color rgb="FF993300"/>
      </left>
      <right style="thin">
        <color rgb="FF000000"/>
      </right>
      <top style="thin">
        <color rgb="FF993300"/>
      </top>
      <bottom style="thin">
        <color rgb="FF000000"/>
      </bottom>
    </border>
    <border>
      <left style="medium">
        <color indexed="6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60"/>
      </left>
      <right/>
      <top style="medium"/>
      <bottom style="thin"/>
    </border>
    <border>
      <left/>
      <right style="thin"/>
      <top style="medium"/>
      <bottom style="thin"/>
    </border>
    <border>
      <left style="medium">
        <color indexed="6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/>
      <right style="medium">
        <color indexed="60"/>
      </right>
      <top/>
      <bottom style="medium">
        <color indexed="60"/>
      </bottom>
    </border>
    <border>
      <left style="medium"/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/>
      <right style="medium">
        <color indexed="60"/>
      </right>
      <top style="medium">
        <color indexed="60"/>
      </top>
      <bottom/>
    </border>
    <border>
      <left style="medium"/>
      <right/>
      <top/>
      <bottom/>
    </border>
    <border>
      <left/>
      <right style="medium">
        <color indexed="60"/>
      </right>
      <top/>
      <bottom/>
    </border>
    <border>
      <left style="medium"/>
      <right/>
      <top/>
      <bottom style="thin"/>
    </border>
    <border>
      <left/>
      <right style="medium">
        <color indexed="60"/>
      </right>
      <top/>
      <bottom style="thin"/>
    </border>
    <border>
      <left style="medium">
        <color indexed="60"/>
      </left>
      <right/>
      <top style="medium">
        <color indexed="60"/>
      </top>
      <bottom style="medium"/>
    </border>
    <border>
      <left/>
      <right/>
      <top style="medium">
        <color indexed="60"/>
      </top>
      <bottom style="medium"/>
    </border>
    <border>
      <left/>
      <right style="medium"/>
      <top style="medium">
        <color indexed="60"/>
      </top>
      <bottom style="medium"/>
    </border>
    <border>
      <left style="medium">
        <color indexed="60"/>
      </left>
      <right/>
      <top style="medium"/>
      <bottom style="medium">
        <color indexed="60"/>
      </bottom>
    </border>
    <border>
      <left/>
      <right style="medium"/>
      <top style="medium"/>
      <bottom style="medium">
        <color indexed="60"/>
      </bottom>
    </border>
    <border>
      <left style="thin">
        <color rgb="FF000000"/>
      </left>
      <right style="thin">
        <color rgb="FF993300"/>
      </right>
      <top/>
      <bottom/>
    </border>
    <border>
      <left style="thin">
        <color rgb="FF000000"/>
      </left>
      <right style="thin">
        <color rgb="FF993300"/>
      </right>
      <top/>
      <bottom style="thin">
        <color rgb="FF993300"/>
      </bottom>
    </border>
    <border>
      <left/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5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textRotation="90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6" fillId="35" borderId="17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7" fillId="35" borderId="22" xfId="0" applyFont="1" applyFill="1" applyBorder="1" applyAlignment="1" applyProtection="1">
      <alignment horizontal="center" vertical="center" textRotation="90" wrapText="1"/>
      <protection hidden="1"/>
    </xf>
    <xf numFmtId="0" fontId="7" fillId="35" borderId="23" xfId="0" applyFont="1" applyFill="1" applyBorder="1" applyAlignment="1" applyProtection="1">
      <alignment horizontal="center" vertical="center" wrapText="1"/>
      <protection hidden="1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7" borderId="19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2" fillId="36" borderId="24" xfId="0" applyFont="1" applyFill="1" applyBorder="1" applyAlignment="1" applyProtection="1">
      <alignment horizontal="center"/>
      <protection locked="0"/>
    </xf>
    <xf numFmtId="0" fontId="62" fillId="38" borderId="25" xfId="0" applyFont="1" applyFill="1" applyBorder="1" applyAlignment="1" applyProtection="1">
      <alignment horizontal="center"/>
      <protection hidden="1"/>
    </xf>
    <xf numFmtId="0" fontId="5" fillId="38" borderId="26" xfId="0" applyFont="1" applyFill="1" applyBorder="1" applyAlignment="1" applyProtection="1">
      <alignment horizontal="center"/>
      <protection hidden="1"/>
    </xf>
    <xf numFmtId="0" fontId="5" fillId="38" borderId="27" xfId="0" applyFont="1" applyFill="1" applyBorder="1" applyAlignment="1" applyProtection="1">
      <alignment horizontal="center"/>
      <protection hidden="1"/>
    </xf>
    <xf numFmtId="0" fontId="5" fillId="38" borderId="28" xfId="0" applyFont="1" applyFill="1" applyBorder="1" applyAlignment="1" applyProtection="1">
      <alignment horizontal="center"/>
      <protection hidden="1"/>
    </xf>
    <xf numFmtId="0" fontId="63" fillId="0" borderId="12" xfId="0" applyFont="1" applyFill="1" applyBorder="1" applyAlignment="1" applyProtection="1">
      <alignment vertical="center" wrapText="1"/>
      <protection/>
    </xf>
    <xf numFmtId="0" fontId="63" fillId="0" borderId="12" xfId="43" applyFont="1" applyFill="1" applyBorder="1" applyAlignment="1" applyProtection="1">
      <alignment vertical="center" wrapText="1"/>
      <protection/>
    </xf>
    <xf numFmtId="0" fontId="64" fillId="0" borderId="12" xfId="0" applyFont="1" applyBorder="1" applyAlignment="1" applyProtection="1">
      <alignment horizontal="center"/>
      <protection/>
    </xf>
    <xf numFmtId="164" fontId="64" fillId="0" borderId="1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center" vertical="center"/>
      <protection/>
    </xf>
    <xf numFmtId="164" fontId="64" fillId="0" borderId="1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 quotePrefix="1">
      <alignment horizontal="center" vertical="center" wrapText="1"/>
      <protection/>
    </xf>
    <xf numFmtId="2" fontId="63" fillId="0" borderId="12" xfId="0" applyNumberFormat="1" applyFont="1" applyFill="1" applyBorder="1" applyAlignment="1" applyProtection="1">
      <alignment/>
      <protection/>
    </xf>
    <xf numFmtId="0" fontId="64" fillId="0" borderId="12" xfId="0" applyFont="1" applyBorder="1" applyAlignment="1" applyProtection="1">
      <alignment horizontal="center" vertical="center"/>
      <protection/>
    </xf>
    <xf numFmtId="164" fontId="64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43" applyFont="1" applyBorder="1" applyAlignment="1" applyProtection="1">
      <alignment/>
      <protection/>
    </xf>
    <xf numFmtId="0" fontId="65" fillId="0" borderId="12" xfId="43" applyFont="1" applyBorder="1" applyAlignment="1" applyProtection="1">
      <alignment vertical="center"/>
      <protection/>
    </xf>
    <xf numFmtId="2" fontId="65" fillId="0" borderId="12" xfId="43" applyNumberFormat="1" applyFont="1" applyFill="1" applyBorder="1" applyAlignment="1" applyProtection="1">
      <alignment vertical="center"/>
      <protection/>
    </xf>
    <xf numFmtId="0" fontId="66" fillId="39" borderId="13" xfId="0" applyFont="1" applyFill="1" applyBorder="1" applyAlignment="1" applyProtection="1">
      <alignment horizontal="center" vertical="center" wrapText="1"/>
      <protection/>
    </xf>
    <xf numFmtId="0" fontId="66" fillId="39" borderId="29" xfId="0" applyFont="1" applyFill="1" applyBorder="1" applyAlignment="1" applyProtection="1">
      <alignment horizontal="center" vertical="center" wrapText="1"/>
      <protection/>
    </xf>
    <xf numFmtId="0" fontId="66" fillId="39" borderId="20" xfId="0" applyFont="1" applyFill="1" applyBorder="1" applyAlignment="1" applyProtection="1">
      <alignment horizontal="center" vertical="center" wrapText="1"/>
      <protection/>
    </xf>
    <xf numFmtId="0" fontId="65" fillId="0" borderId="12" xfId="43" applyFont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textRotation="90" wrapText="1"/>
      <protection hidden="1"/>
    </xf>
    <xf numFmtId="0" fontId="5" fillId="34" borderId="24" xfId="0" applyFont="1" applyFill="1" applyBorder="1" applyAlignment="1" applyProtection="1">
      <alignment horizontal="center" vertical="center" textRotation="90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textRotation="90" wrapText="1"/>
      <protection hidden="1"/>
    </xf>
    <xf numFmtId="0" fontId="5" fillId="34" borderId="24" xfId="0" applyFont="1" applyFill="1" applyBorder="1" applyAlignment="1" applyProtection="1">
      <alignment horizontal="center" vertical="center" textRotation="90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textRotation="90" wrapText="1"/>
      <protection hidden="1"/>
    </xf>
    <xf numFmtId="0" fontId="5" fillId="34" borderId="24" xfId="0" applyFont="1" applyFill="1" applyBorder="1" applyAlignment="1" applyProtection="1">
      <alignment horizontal="center" vertical="center" textRotation="90" wrapText="1"/>
      <protection hidden="1"/>
    </xf>
    <xf numFmtId="0" fontId="63" fillId="0" borderId="12" xfId="43" applyFont="1" applyBorder="1" applyAlignment="1" applyProtection="1">
      <alignment/>
      <protection/>
    </xf>
    <xf numFmtId="165" fontId="67" fillId="0" borderId="0" xfId="33" applyFont="1" applyProtection="1">
      <alignment/>
      <protection hidden="1"/>
    </xf>
    <xf numFmtId="0" fontId="56" fillId="0" borderId="0" xfId="54">
      <alignment/>
      <protection/>
    </xf>
    <xf numFmtId="165" fontId="67" fillId="0" borderId="0" xfId="33" applyFont="1" applyAlignment="1" applyProtection="1">
      <alignment wrapText="1"/>
      <protection hidden="1"/>
    </xf>
    <xf numFmtId="165" fontId="67" fillId="0" borderId="0" xfId="33" applyFont="1" applyFill="1" applyAlignment="1" applyProtection="1">
      <alignment wrapText="1"/>
      <protection hidden="1"/>
    </xf>
    <xf numFmtId="165" fontId="67" fillId="0" borderId="0" xfId="33" applyFont="1" applyFill="1" applyBorder="1" applyAlignment="1" applyProtection="1">
      <alignment vertical="center" wrapText="1"/>
      <protection hidden="1"/>
    </xf>
    <xf numFmtId="165" fontId="67" fillId="0" borderId="0" xfId="33" applyFont="1" applyFill="1" applyBorder="1" applyAlignment="1" applyProtection="1">
      <alignment vertical="center" textRotation="90" wrapText="1"/>
      <protection hidden="1"/>
    </xf>
    <xf numFmtId="165" fontId="67" fillId="0" borderId="0" xfId="33" applyFont="1" applyFill="1" applyBorder="1" applyAlignment="1" applyProtection="1">
      <alignment wrapText="1"/>
      <protection hidden="1"/>
    </xf>
    <xf numFmtId="165" fontId="67" fillId="0" borderId="0" xfId="33" applyFont="1" applyBorder="1" applyProtection="1">
      <alignment/>
      <protection hidden="1"/>
    </xf>
    <xf numFmtId="165" fontId="67" fillId="0" borderId="0" xfId="33" applyFont="1" applyFill="1" applyBorder="1" applyProtection="1">
      <alignment/>
      <protection hidden="1"/>
    </xf>
    <xf numFmtId="165" fontId="68" fillId="40" borderId="32" xfId="33" applyFont="1" applyFill="1" applyBorder="1" applyAlignment="1" applyProtection="1">
      <alignment horizontal="center" vertical="center" wrapText="1"/>
      <protection hidden="1"/>
    </xf>
    <xf numFmtId="165" fontId="67" fillId="0" borderId="33" xfId="33" applyFont="1" applyBorder="1" applyAlignment="1" applyProtection="1">
      <alignment horizontal="center" vertical="center" wrapText="1"/>
      <protection hidden="1"/>
    </xf>
    <xf numFmtId="165" fontId="67" fillId="41" borderId="33" xfId="33" applyFont="1" applyFill="1" applyBorder="1" applyAlignment="1" applyProtection="1">
      <alignment horizontal="center" vertical="center" wrapText="1"/>
      <protection locked="0"/>
    </xf>
    <xf numFmtId="165" fontId="67" fillId="42" borderId="33" xfId="33" applyFont="1" applyFill="1" applyBorder="1" applyAlignment="1" applyProtection="1">
      <alignment vertical="center" wrapText="1"/>
      <protection hidden="1"/>
    </xf>
    <xf numFmtId="165" fontId="69" fillId="43" borderId="34" xfId="33" applyFont="1" applyFill="1" applyBorder="1" applyAlignment="1" applyProtection="1">
      <alignment horizontal="center" vertical="center" wrapText="1"/>
      <protection hidden="1"/>
    </xf>
    <xf numFmtId="165" fontId="68" fillId="40" borderId="35" xfId="33" applyFont="1" applyFill="1" applyBorder="1" applyAlignment="1" applyProtection="1">
      <alignment horizontal="center" vertical="center" wrapText="1"/>
      <protection hidden="1"/>
    </xf>
    <xf numFmtId="165" fontId="68" fillId="0" borderId="36" xfId="33" applyFont="1" applyBorder="1" applyAlignment="1" applyProtection="1">
      <alignment horizontal="center" vertical="center" wrapText="1"/>
      <protection hidden="1"/>
    </xf>
    <xf numFmtId="165" fontId="67" fillId="41" borderId="36" xfId="33" applyFont="1" applyFill="1" applyBorder="1" applyAlignment="1" applyProtection="1">
      <alignment horizontal="center" vertical="center" wrapText="1"/>
      <protection locked="0"/>
    </xf>
    <xf numFmtId="165" fontId="67" fillId="0" borderId="36" xfId="33" applyFont="1" applyBorder="1" applyAlignment="1" applyProtection="1">
      <alignment horizontal="center" vertical="center" wrapText="1"/>
      <protection hidden="1"/>
    </xf>
    <xf numFmtId="165" fontId="67" fillId="42" borderId="36" xfId="33" applyFont="1" applyFill="1" applyBorder="1" applyAlignment="1" applyProtection="1">
      <alignment vertical="center" wrapText="1"/>
      <protection hidden="1"/>
    </xf>
    <xf numFmtId="165" fontId="69" fillId="43" borderId="37" xfId="33" applyFont="1" applyFill="1" applyBorder="1" applyAlignment="1" applyProtection="1">
      <alignment horizontal="center" vertical="center" wrapText="1"/>
      <protection hidden="1"/>
    </xf>
    <xf numFmtId="165" fontId="67" fillId="42" borderId="36" xfId="33" applyFont="1" applyFill="1" applyBorder="1" applyAlignment="1" applyProtection="1">
      <alignment horizontal="left" vertical="center" wrapText="1"/>
      <protection hidden="1"/>
    </xf>
    <xf numFmtId="165" fontId="67" fillId="0" borderId="0" xfId="33" applyFont="1" applyFill="1" applyProtection="1">
      <alignment/>
      <protection hidden="1"/>
    </xf>
    <xf numFmtId="164" fontId="68" fillId="40" borderId="35" xfId="33" applyNumberFormat="1" applyFont="1" applyFill="1" applyBorder="1" applyAlignment="1" applyProtection="1">
      <alignment horizontal="center" vertical="center" wrapText="1"/>
      <protection hidden="1"/>
    </xf>
    <xf numFmtId="165" fontId="68" fillId="40" borderId="36" xfId="33" applyFont="1" applyFill="1" applyBorder="1" applyAlignment="1" applyProtection="1">
      <alignment horizontal="center" vertical="center" textRotation="90" wrapText="1"/>
      <protection hidden="1"/>
    </xf>
    <xf numFmtId="165" fontId="70" fillId="0" borderId="0" xfId="33" applyFont="1" applyAlignment="1" applyProtection="1">
      <alignment horizontal="center" vertical="center" wrapText="1"/>
      <protection hidden="1"/>
    </xf>
    <xf numFmtId="165" fontId="70" fillId="0" borderId="0" xfId="33" applyFont="1" applyBorder="1" applyAlignment="1" applyProtection="1">
      <alignment horizontal="center" vertical="center" wrapText="1"/>
      <protection hidden="1"/>
    </xf>
    <xf numFmtId="165" fontId="67" fillId="0" borderId="36" xfId="33" applyFont="1" applyFill="1" applyBorder="1" applyAlignment="1" applyProtection="1">
      <alignment horizontal="center" vertical="center" wrapText="1"/>
      <protection hidden="1"/>
    </xf>
    <xf numFmtId="165" fontId="68" fillId="40" borderId="38" xfId="33" applyFont="1" applyFill="1" applyBorder="1" applyAlignment="1" applyProtection="1">
      <alignment horizontal="center" vertical="center" textRotation="90" wrapText="1"/>
      <protection hidden="1"/>
    </xf>
    <xf numFmtId="165" fontId="67" fillId="41" borderId="39" xfId="33" applyFont="1" applyFill="1" applyBorder="1" applyAlignment="1" applyProtection="1">
      <alignment horizontal="center" vertical="center" wrapText="1"/>
      <protection locked="0"/>
    </xf>
    <xf numFmtId="165" fontId="67" fillId="0" borderId="39" xfId="33" applyFont="1" applyBorder="1" applyAlignment="1" applyProtection="1">
      <alignment horizontal="center" vertical="center" wrapText="1"/>
      <protection hidden="1"/>
    </xf>
    <xf numFmtId="165" fontId="67" fillId="0" borderId="40" xfId="33" applyFont="1" applyBorder="1" applyAlignment="1" applyProtection="1">
      <alignment horizontal="center" vertical="center" wrapText="1"/>
      <protection hidden="1"/>
    </xf>
    <xf numFmtId="165" fontId="69" fillId="43" borderId="41" xfId="33" applyFont="1" applyFill="1" applyBorder="1" applyAlignment="1" applyProtection="1">
      <alignment horizontal="center" vertical="center" wrapText="1"/>
      <protection hidden="1"/>
    </xf>
    <xf numFmtId="165" fontId="68" fillId="40" borderId="42" xfId="33" applyFont="1" applyFill="1" applyBorder="1" applyAlignment="1" applyProtection="1">
      <alignment horizontal="center" vertical="center" wrapText="1"/>
      <protection hidden="1"/>
    </xf>
    <xf numFmtId="165" fontId="67" fillId="41" borderId="43" xfId="33" applyFont="1" applyFill="1" applyBorder="1" applyAlignment="1" applyProtection="1">
      <alignment horizontal="center" vertical="center" wrapText="1"/>
      <protection locked="0"/>
    </xf>
    <xf numFmtId="165" fontId="67" fillId="0" borderId="44" xfId="33" applyFont="1" applyBorder="1" applyAlignment="1" applyProtection="1">
      <alignment horizontal="center" vertical="center" wrapText="1"/>
      <protection hidden="1"/>
    </xf>
    <xf numFmtId="165" fontId="67" fillId="42" borderId="43" xfId="33" applyFont="1" applyFill="1" applyBorder="1" applyAlignment="1" applyProtection="1">
      <alignment horizontal="left" vertical="center" wrapText="1"/>
      <protection hidden="1"/>
    </xf>
    <xf numFmtId="165" fontId="70" fillId="43" borderId="45" xfId="33" applyFont="1" applyFill="1" applyBorder="1" applyAlignment="1" applyProtection="1">
      <alignment horizontal="center" vertical="center" wrapText="1"/>
      <protection hidden="1"/>
    </xf>
    <xf numFmtId="165" fontId="70" fillId="43" borderId="46" xfId="33" applyFont="1" applyFill="1" applyBorder="1" applyAlignment="1" applyProtection="1">
      <alignment horizontal="center" vertical="center" wrapText="1"/>
      <protection hidden="1"/>
    </xf>
    <xf numFmtId="165" fontId="70" fillId="43" borderId="47" xfId="33" applyFont="1" applyFill="1" applyBorder="1" applyAlignment="1" applyProtection="1">
      <alignment horizontal="center" vertical="center" textRotation="90" wrapText="1"/>
      <protection hidden="1"/>
    </xf>
    <xf numFmtId="165" fontId="70" fillId="43" borderId="48" xfId="33" applyFont="1" applyFill="1" applyBorder="1" applyAlignment="1" applyProtection="1">
      <alignment horizontal="center" vertical="center" wrapText="1"/>
      <protection hidden="1"/>
    </xf>
    <xf numFmtId="165" fontId="67" fillId="42" borderId="35" xfId="33" applyFont="1" applyFill="1" applyBorder="1" applyAlignment="1" applyProtection="1">
      <alignment horizontal="left"/>
      <protection hidden="1"/>
    </xf>
    <xf numFmtId="165" fontId="67" fillId="41" borderId="38" xfId="33" applyFont="1" applyFill="1" applyBorder="1" applyAlignment="1" applyProtection="1">
      <alignment horizontal="center"/>
      <protection locked="0"/>
    </xf>
    <xf numFmtId="165" fontId="67" fillId="41" borderId="36" xfId="33" applyFont="1" applyFill="1" applyBorder="1" applyAlignment="1" applyProtection="1">
      <alignment horizontal="center"/>
      <protection locked="0"/>
    </xf>
    <xf numFmtId="165" fontId="67" fillId="42" borderId="42" xfId="33" applyFont="1" applyFill="1" applyBorder="1" applyAlignment="1" applyProtection="1">
      <alignment horizontal="left"/>
      <protection hidden="1"/>
    </xf>
    <xf numFmtId="165" fontId="67" fillId="41" borderId="39" xfId="33" applyFont="1" applyFill="1" applyBorder="1" applyAlignment="1" applyProtection="1">
      <alignment horizontal="center"/>
      <protection locked="0"/>
    </xf>
    <xf numFmtId="165" fontId="68" fillId="0" borderId="0" xfId="33" applyFont="1" applyBorder="1" applyAlignment="1" applyProtection="1">
      <alignment/>
      <protection hidden="1"/>
    </xf>
    <xf numFmtId="164" fontId="62" fillId="44" borderId="33" xfId="33" applyNumberFormat="1" applyFont="1" applyFill="1" applyBorder="1" applyAlignment="1" applyProtection="1">
      <alignment horizontal="center"/>
      <protection hidden="1"/>
    </xf>
    <xf numFmtId="164" fontId="68" fillId="44" borderId="38" xfId="33" applyNumberFormat="1" applyFont="1" applyFill="1" applyBorder="1" applyAlignment="1" applyProtection="1">
      <alignment horizontal="center"/>
      <protection hidden="1"/>
    </xf>
    <xf numFmtId="165" fontId="71" fillId="0" borderId="0" xfId="33" applyFont="1" applyFill="1" applyBorder="1" applyAlignment="1" applyProtection="1">
      <alignment vertical="center" wrapText="1"/>
      <protection hidden="1"/>
    </xf>
    <xf numFmtId="164" fontId="68" fillId="44" borderId="36" xfId="33" applyNumberFormat="1" applyFont="1" applyFill="1" applyBorder="1" applyAlignment="1" applyProtection="1">
      <alignment horizontal="center"/>
      <protection hidden="1"/>
    </xf>
    <xf numFmtId="0" fontId="5" fillId="34" borderId="12" xfId="0" applyFont="1" applyFill="1" applyBorder="1" applyAlignment="1" applyProtection="1">
      <alignment horizontal="center" vertical="center" textRotation="90" wrapText="1"/>
      <protection hidden="1"/>
    </xf>
    <xf numFmtId="0" fontId="5" fillId="34" borderId="24" xfId="0" applyFont="1" applyFill="1" applyBorder="1" applyAlignment="1" applyProtection="1">
      <alignment horizontal="center" vertical="center" textRotation="90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textRotation="90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textRotation="90" wrapText="1"/>
      <protection hidden="1"/>
    </xf>
    <xf numFmtId="0" fontId="6" fillId="45" borderId="18" xfId="0" applyFont="1" applyFill="1" applyBorder="1" applyAlignment="1" applyProtection="1">
      <alignment horizontal="center" vertical="center" wrapText="1"/>
      <protection hidden="1"/>
    </xf>
    <xf numFmtId="0" fontId="6" fillId="45" borderId="31" xfId="0" applyFont="1" applyFill="1" applyBorder="1" applyAlignment="1" applyProtection="1">
      <alignment horizontal="center" vertical="center" wrapText="1"/>
      <protection hidden="1"/>
    </xf>
    <xf numFmtId="0" fontId="6" fillId="45" borderId="31" xfId="0" applyFont="1" applyFill="1" applyBorder="1" applyAlignment="1" applyProtection="1">
      <alignment horizontal="center" vertical="center" wrapText="1"/>
      <protection hidden="1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6" fillId="45" borderId="17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7" fillId="45" borderId="23" xfId="0" applyFont="1" applyFill="1" applyBorder="1" applyAlignment="1" applyProtection="1">
      <alignment horizontal="center" vertical="center" wrapText="1"/>
      <protection hidden="1"/>
    </xf>
    <xf numFmtId="0" fontId="7" fillId="45" borderId="30" xfId="0" applyFont="1" applyFill="1" applyBorder="1" applyAlignment="1" applyProtection="1">
      <alignment horizontal="center" vertical="center" wrapText="1"/>
      <protection hidden="1"/>
    </xf>
    <xf numFmtId="0" fontId="7" fillId="45" borderId="30" xfId="0" applyFont="1" applyFill="1" applyBorder="1" applyAlignment="1" applyProtection="1">
      <alignment horizontal="center" vertical="center" wrapText="1"/>
      <protection hidden="1"/>
    </xf>
    <xf numFmtId="0" fontId="7" fillId="45" borderId="22" xfId="0" applyFont="1" applyFill="1" applyBorder="1" applyAlignment="1" applyProtection="1">
      <alignment horizontal="center" vertical="center" textRotation="90" wrapText="1"/>
      <protection hidden="1"/>
    </xf>
    <xf numFmtId="0" fontId="7" fillId="45" borderId="21" xfId="0" applyFont="1" applyFill="1" applyBorder="1" applyAlignment="1" applyProtection="1">
      <alignment horizontal="center" vertical="center" wrapText="1"/>
      <protection hidden="1"/>
    </xf>
    <xf numFmtId="0" fontId="9" fillId="46" borderId="25" xfId="0" applyFont="1" applyFill="1" applyBorder="1" applyAlignment="1" applyProtection="1">
      <alignment horizontal="center"/>
      <protection hidden="1"/>
    </xf>
    <xf numFmtId="0" fontId="5" fillId="46" borderId="26" xfId="0" applyFont="1" applyFill="1" applyBorder="1" applyAlignment="1" applyProtection="1">
      <alignment horizontal="center"/>
      <protection hidden="1"/>
    </xf>
    <xf numFmtId="0" fontId="5" fillId="46" borderId="27" xfId="0" applyFont="1" applyFill="1" applyBorder="1" applyAlignment="1" applyProtection="1">
      <alignment horizontal="center"/>
      <protection hidden="1"/>
    </xf>
    <xf numFmtId="0" fontId="5" fillId="46" borderId="28" xfId="0" applyFont="1" applyFill="1" applyBorder="1" applyAlignment="1" applyProtection="1">
      <alignment horizontal="center"/>
      <protection hidden="1"/>
    </xf>
    <xf numFmtId="0" fontId="65" fillId="0" borderId="12" xfId="43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center" vertical="center" textRotation="90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textRotation="90" wrapText="1"/>
      <protection hidden="1"/>
    </xf>
    <xf numFmtId="164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164" fontId="62" fillId="38" borderId="25" xfId="0" applyNumberFormat="1" applyFont="1" applyFill="1" applyBorder="1" applyAlignment="1" applyProtection="1">
      <alignment horizontal="center"/>
      <protection hidden="1"/>
    </xf>
    <xf numFmtId="164" fontId="5" fillId="38" borderId="26" xfId="0" applyNumberFormat="1" applyFont="1" applyFill="1" applyBorder="1" applyAlignment="1" applyProtection="1">
      <alignment horizontal="center"/>
      <protection hidden="1"/>
    </xf>
    <xf numFmtId="164" fontId="5" fillId="38" borderId="27" xfId="0" applyNumberFormat="1" applyFont="1" applyFill="1" applyBorder="1" applyAlignment="1" applyProtection="1">
      <alignment horizontal="center"/>
      <protection hidden="1"/>
    </xf>
    <xf numFmtId="164" fontId="5" fillId="38" borderId="28" xfId="0" applyNumberFormat="1" applyFont="1" applyFill="1" applyBorder="1" applyAlignment="1" applyProtection="1">
      <alignment horizontal="center"/>
      <protection hidden="1"/>
    </xf>
    <xf numFmtId="2" fontId="64" fillId="0" borderId="12" xfId="0" applyNumberFormat="1" applyFont="1" applyFill="1" applyBorder="1" applyAlignment="1" applyProtection="1">
      <alignment horizontal="center" vertical="center"/>
      <protection/>
    </xf>
    <xf numFmtId="2" fontId="23" fillId="0" borderId="12" xfId="0" applyNumberFormat="1" applyFont="1" applyFill="1" applyBorder="1" applyAlignment="1" applyProtection="1">
      <alignment vertical="center"/>
      <protection/>
    </xf>
    <xf numFmtId="0" fontId="72" fillId="0" borderId="12" xfId="0" applyFont="1" applyFill="1" applyBorder="1" applyAlignment="1" applyProtection="1">
      <alignment vertical="center" wrapText="1"/>
      <protection/>
    </xf>
    <xf numFmtId="0" fontId="25" fillId="0" borderId="12" xfId="0" applyFont="1" applyBorder="1" applyAlignment="1">
      <alignment/>
    </xf>
    <xf numFmtId="0" fontId="65" fillId="0" borderId="0" xfId="43" applyFont="1" applyBorder="1" applyAlignment="1" applyProtection="1">
      <alignment vertical="center"/>
      <protection/>
    </xf>
    <xf numFmtId="0" fontId="63" fillId="0" borderId="12" xfId="43" applyFont="1" applyBorder="1" applyAlignment="1" applyProtection="1">
      <alignment vertical="center"/>
      <protection/>
    </xf>
    <xf numFmtId="0" fontId="73" fillId="47" borderId="12" xfId="0" applyFont="1" applyFill="1" applyBorder="1" applyAlignment="1" applyProtection="1">
      <alignment horizontal="center" vertical="center" wrapText="1"/>
      <protection/>
    </xf>
    <xf numFmtId="0" fontId="74" fillId="47" borderId="12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right"/>
      <protection hidden="1"/>
    </xf>
    <xf numFmtId="0" fontId="2" fillId="33" borderId="50" xfId="0" applyFont="1" applyFill="1" applyBorder="1" applyAlignment="1" applyProtection="1">
      <alignment horizontal="right"/>
      <protection hidden="1"/>
    </xf>
    <xf numFmtId="0" fontId="2" fillId="33" borderId="51" xfId="0" applyFont="1" applyFill="1" applyBorder="1" applyAlignment="1" applyProtection="1">
      <alignment horizontal="right"/>
      <protection hidden="1"/>
    </xf>
    <xf numFmtId="0" fontId="5" fillId="34" borderId="12" xfId="0" applyFont="1" applyFill="1" applyBorder="1" applyAlignment="1" applyProtection="1">
      <alignment horizontal="center" vertical="center" textRotation="90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textRotation="90" wrapText="1"/>
      <protection hidden="1"/>
    </xf>
    <xf numFmtId="0" fontId="5" fillId="34" borderId="13" xfId="0" applyFont="1" applyFill="1" applyBorder="1" applyAlignment="1" applyProtection="1">
      <alignment horizontal="center" vertical="center" textRotation="90" wrapText="1"/>
      <protection hidden="1"/>
    </xf>
    <xf numFmtId="0" fontId="5" fillId="34" borderId="29" xfId="0" applyFont="1" applyFill="1" applyBorder="1" applyAlignment="1" applyProtection="1">
      <alignment horizontal="center" vertical="center" textRotation="90" wrapText="1"/>
      <protection hidden="1"/>
    </xf>
    <xf numFmtId="0" fontId="5" fillId="34" borderId="24" xfId="0" applyFont="1" applyFill="1" applyBorder="1" applyAlignment="1" applyProtection="1">
      <alignment horizontal="center" vertical="center" textRotation="90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textRotation="90" wrapText="1"/>
      <protection hidden="1"/>
    </xf>
    <xf numFmtId="0" fontId="5" fillId="46" borderId="12" xfId="0" applyFont="1" applyFill="1" applyBorder="1" applyAlignment="1" applyProtection="1">
      <alignment horizontal="left" wrapText="1"/>
      <protection hidden="1"/>
    </xf>
    <xf numFmtId="0" fontId="5" fillId="46" borderId="11" xfId="0" applyFont="1" applyFill="1" applyBorder="1" applyAlignment="1" applyProtection="1">
      <alignment horizontal="left" wrapText="1"/>
      <protection hidden="1"/>
    </xf>
    <xf numFmtId="0" fontId="2" fillId="46" borderId="12" xfId="0" applyFont="1" applyFill="1" applyBorder="1" applyAlignment="1" applyProtection="1">
      <alignment horizontal="left" wrapText="1"/>
      <protection hidden="1"/>
    </xf>
    <xf numFmtId="0" fontId="2" fillId="46" borderId="11" xfId="0" applyFont="1" applyFill="1" applyBorder="1" applyAlignment="1" applyProtection="1">
      <alignment horizontal="left" wrapText="1"/>
      <protection hidden="1"/>
    </xf>
    <xf numFmtId="0" fontId="5" fillId="38" borderId="52" xfId="0" applyFont="1" applyFill="1" applyBorder="1" applyAlignment="1" applyProtection="1">
      <alignment horizontal="right"/>
      <protection hidden="1"/>
    </xf>
    <xf numFmtId="0" fontId="5" fillId="38" borderId="53" xfId="0" applyFont="1" applyFill="1" applyBorder="1" applyAlignment="1" applyProtection="1">
      <alignment horizontal="right"/>
      <protection hidden="1"/>
    </xf>
    <xf numFmtId="0" fontId="5" fillId="38" borderId="49" xfId="0" applyFont="1" applyFill="1" applyBorder="1" applyAlignment="1" applyProtection="1">
      <alignment horizontal="right"/>
      <protection hidden="1"/>
    </xf>
    <xf numFmtId="0" fontId="5" fillId="38" borderId="51" xfId="0" applyFont="1" applyFill="1" applyBorder="1" applyAlignment="1" applyProtection="1">
      <alignment horizontal="right"/>
      <protection hidden="1"/>
    </xf>
    <xf numFmtId="0" fontId="2" fillId="33" borderId="54" xfId="0" applyFont="1" applyFill="1" applyBorder="1" applyAlignment="1" applyProtection="1">
      <alignment horizontal="right"/>
      <protection hidden="1"/>
    </xf>
    <xf numFmtId="0" fontId="2" fillId="33" borderId="55" xfId="0" applyFont="1" applyFill="1" applyBorder="1" applyAlignment="1" applyProtection="1">
      <alignment horizontal="right"/>
      <protection hidden="1"/>
    </xf>
    <xf numFmtId="0" fontId="2" fillId="33" borderId="56" xfId="0" applyFont="1" applyFill="1" applyBorder="1" applyAlignment="1" applyProtection="1">
      <alignment horizontal="right"/>
      <protection hidden="1"/>
    </xf>
    <xf numFmtId="0" fontId="5" fillId="38" borderId="54" xfId="0" applyFont="1" applyFill="1" applyBorder="1" applyAlignment="1" applyProtection="1">
      <alignment horizontal="right"/>
      <protection hidden="1"/>
    </xf>
    <xf numFmtId="0" fontId="5" fillId="38" borderId="56" xfId="0" applyFont="1" applyFill="1" applyBorder="1" applyAlignment="1" applyProtection="1">
      <alignment horizontal="right"/>
      <protection hidden="1"/>
    </xf>
    <xf numFmtId="0" fontId="3" fillId="36" borderId="57" xfId="0" applyFont="1" applyFill="1" applyBorder="1" applyAlignment="1" applyProtection="1">
      <alignment horizontal="center"/>
      <protection locked="0"/>
    </xf>
    <xf numFmtId="0" fontId="3" fillId="36" borderId="58" xfId="0" applyFont="1" applyFill="1" applyBorder="1" applyAlignment="1" applyProtection="1">
      <alignment horizontal="center"/>
      <protection locked="0"/>
    </xf>
    <xf numFmtId="0" fontId="3" fillId="36" borderId="59" xfId="0" applyFont="1" applyFill="1" applyBorder="1" applyAlignment="1" applyProtection="1">
      <alignment horizontal="center"/>
      <protection locked="0"/>
    </xf>
    <xf numFmtId="0" fontId="8" fillId="4" borderId="60" xfId="0" applyFont="1" applyFill="1" applyBorder="1" applyAlignment="1" applyProtection="1">
      <alignment horizontal="center" vertical="center" wrapText="1"/>
      <protection hidden="1"/>
    </xf>
    <xf numFmtId="0" fontId="8" fillId="4" borderId="61" xfId="0" applyFont="1" applyFill="1" applyBorder="1" applyAlignment="1" applyProtection="1">
      <alignment horizontal="center" vertical="center" wrapText="1"/>
      <protection hidden="1"/>
    </xf>
    <xf numFmtId="0" fontId="8" fillId="4" borderId="62" xfId="0" applyFont="1" applyFill="1" applyBorder="1" applyAlignment="1" applyProtection="1">
      <alignment horizontal="center" vertical="center" wrapText="1"/>
      <protection hidden="1"/>
    </xf>
    <xf numFmtId="0" fontId="8" fillId="4" borderId="63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4" borderId="64" xfId="0" applyFont="1" applyFill="1" applyBorder="1" applyAlignment="1" applyProtection="1">
      <alignment horizontal="center" vertical="center" wrapText="1"/>
      <protection hidden="1"/>
    </xf>
    <xf numFmtId="0" fontId="8" fillId="4" borderId="65" xfId="0" applyFont="1" applyFill="1" applyBorder="1" applyAlignment="1" applyProtection="1">
      <alignment horizontal="center" vertical="center" wrapText="1"/>
      <protection hidden="1"/>
    </xf>
    <xf numFmtId="0" fontId="8" fillId="4" borderId="55" xfId="0" applyFont="1" applyFill="1" applyBorder="1" applyAlignment="1" applyProtection="1">
      <alignment horizontal="center" vertical="center" wrapText="1"/>
      <protection hidden="1"/>
    </xf>
    <xf numFmtId="0" fontId="8" fillId="4" borderId="66" xfId="0" applyFont="1" applyFill="1" applyBorder="1" applyAlignment="1" applyProtection="1">
      <alignment horizontal="center" vertical="center" wrapText="1"/>
      <protection hidden="1"/>
    </xf>
    <xf numFmtId="0" fontId="5" fillId="38" borderId="67" xfId="0" applyFont="1" applyFill="1" applyBorder="1" applyAlignment="1" applyProtection="1">
      <alignment horizontal="center"/>
      <protection hidden="1"/>
    </xf>
    <xf numFmtId="0" fontId="5" fillId="38" borderId="68" xfId="0" applyFont="1" applyFill="1" applyBorder="1" applyAlignment="1" applyProtection="1">
      <alignment horizontal="center"/>
      <protection hidden="1"/>
    </xf>
    <xf numFmtId="0" fontId="5" fillId="38" borderId="69" xfId="0" applyFont="1" applyFill="1" applyBorder="1" applyAlignment="1" applyProtection="1">
      <alignment horizontal="center"/>
      <protection hidden="1"/>
    </xf>
    <xf numFmtId="0" fontId="3" fillId="36" borderId="63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6" borderId="64" xfId="0" applyFont="1" applyFill="1" applyBorder="1" applyAlignment="1" applyProtection="1">
      <alignment horizontal="center"/>
      <protection locked="0"/>
    </xf>
    <xf numFmtId="2" fontId="62" fillId="38" borderId="70" xfId="0" applyNumberFormat="1" applyFont="1" applyFill="1" applyBorder="1" applyAlignment="1" applyProtection="1">
      <alignment horizontal="center"/>
      <protection hidden="1"/>
    </xf>
    <xf numFmtId="2" fontId="62" fillId="38" borderId="71" xfId="0" applyNumberFormat="1" applyFont="1" applyFill="1" applyBorder="1" applyAlignment="1" applyProtection="1">
      <alignment horizontal="center"/>
      <protection hidden="1"/>
    </xf>
    <xf numFmtId="165" fontId="68" fillId="44" borderId="48" xfId="33" applyFont="1" applyFill="1" applyBorder="1" applyAlignment="1" applyProtection="1">
      <alignment horizontal="center"/>
      <protection hidden="1"/>
    </xf>
    <xf numFmtId="165" fontId="75" fillId="48" borderId="45" xfId="33" applyFont="1" applyFill="1" applyBorder="1" applyAlignment="1" applyProtection="1">
      <alignment horizontal="center" vertical="center" wrapText="1"/>
      <protection hidden="1"/>
    </xf>
    <xf numFmtId="165" fontId="68" fillId="44" borderId="37" xfId="33" applyFont="1" applyFill="1" applyBorder="1" applyAlignment="1" applyProtection="1">
      <alignment horizontal="right"/>
      <protection hidden="1"/>
    </xf>
    <xf numFmtId="165" fontId="68" fillId="44" borderId="41" xfId="33" applyFont="1" applyFill="1" applyBorder="1" applyAlignment="1" applyProtection="1">
      <alignment horizontal="right"/>
      <protection hidden="1"/>
    </xf>
    <xf numFmtId="165" fontId="76" fillId="41" borderId="72" xfId="33" applyFont="1" applyFill="1" applyBorder="1" applyAlignment="1" applyProtection="1">
      <alignment horizontal="center"/>
      <protection locked="0"/>
    </xf>
    <xf numFmtId="166" fontId="62" fillId="44" borderId="34" xfId="33" applyNumberFormat="1" applyFont="1" applyFill="1" applyBorder="1" applyAlignment="1" applyProtection="1">
      <alignment horizontal="center"/>
      <protection hidden="1"/>
    </xf>
    <xf numFmtId="165" fontId="76" fillId="41" borderId="73" xfId="33" applyFont="1" applyFill="1" applyBorder="1" applyAlignment="1" applyProtection="1">
      <alignment horizontal="center"/>
      <protection locked="0"/>
    </xf>
    <xf numFmtId="165" fontId="67" fillId="42" borderId="41" xfId="33" applyFont="1" applyFill="1" applyBorder="1" applyAlignment="1" applyProtection="1">
      <alignment horizontal="right"/>
      <protection hidden="1"/>
    </xf>
    <xf numFmtId="165" fontId="67" fillId="42" borderId="37" xfId="33" applyFont="1" applyFill="1" applyBorder="1" applyAlignment="1" applyProtection="1">
      <alignment horizontal="right"/>
      <protection hidden="1"/>
    </xf>
    <xf numFmtId="165" fontId="70" fillId="43" borderId="46" xfId="33" applyFont="1" applyFill="1" applyBorder="1" applyAlignment="1" applyProtection="1">
      <alignment horizontal="center" vertical="center" wrapText="1"/>
      <protection hidden="1"/>
    </xf>
    <xf numFmtId="165" fontId="68" fillId="40" borderId="74" xfId="33" applyFont="1" applyFill="1" applyBorder="1" applyAlignment="1" applyProtection="1">
      <alignment horizontal="center" vertical="center" textRotation="90" wrapText="1"/>
      <protection hidden="1"/>
    </xf>
    <xf numFmtId="165" fontId="68" fillId="40" borderId="39" xfId="33" applyFont="1" applyFill="1" applyBorder="1" applyAlignment="1" applyProtection="1">
      <alignment horizontal="center" vertical="center" textRotation="90" wrapText="1"/>
      <protection hidden="1"/>
    </xf>
    <xf numFmtId="165" fontId="68" fillId="40" borderId="36" xfId="33" applyFont="1" applyFill="1" applyBorder="1" applyAlignment="1" applyProtection="1">
      <alignment horizontal="center" vertical="center" textRotation="90" wrapText="1"/>
      <protection hidden="1"/>
    </xf>
    <xf numFmtId="165" fontId="68" fillId="40" borderId="33" xfId="33" applyFont="1" applyFill="1" applyBorder="1" applyAlignment="1" applyProtection="1">
      <alignment horizontal="center" vertical="center" textRotation="90" wrapText="1"/>
      <protection hidden="1"/>
    </xf>
    <xf numFmtId="165" fontId="69" fillId="43" borderId="37" xfId="33" applyFont="1" applyFill="1" applyBorder="1" applyAlignment="1" applyProtection="1">
      <alignment horizontal="center" vertical="center" wrapText="1"/>
      <protection hidden="1"/>
    </xf>
    <xf numFmtId="165" fontId="68" fillId="49" borderId="35" xfId="33" applyFont="1" applyFill="1" applyBorder="1" applyAlignment="1" applyProtection="1">
      <alignment horizontal="left" wrapText="1"/>
      <protection hidden="1"/>
    </xf>
    <xf numFmtId="165" fontId="67" fillId="49" borderId="35" xfId="33" applyFont="1" applyFill="1" applyBorder="1" applyAlignment="1" applyProtection="1">
      <alignment horizontal="left" wrapText="1"/>
      <protection hidden="1"/>
    </xf>
    <xf numFmtId="0" fontId="5" fillId="46" borderId="52" xfId="0" applyFont="1" applyFill="1" applyBorder="1" applyAlignment="1" applyProtection="1">
      <alignment horizontal="right"/>
      <protection hidden="1"/>
    </xf>
    <xf numFmtId="0" fontId="5" fillId="46" borderId="53" xfId="0" applyFont="1" applyFill="1" applyBorder="1" applyAlignment="1" applyProtection="1">
      <alignment horizontal="right"/>
      <protection hidden="1"/>
    </xf>
    <xf numFmtId="0" fontId="5" fillId="46" borderId="49" xfId="0" applyFont="1" applyFill="1" applyBorder="1" applyAlignment="1" applyProtection="1">
      <alignment horizontal="right"/>
      <protection hidden="1"/>
    </xf>
    <xf numFmtId="0" fontId="5" fillId="46" borderId="51" xfId="0" applyFont="1" applyFill="1" applyBorder="1" applyAlignment="1" applyProtection="1">
      <alignment horizontal="right"/>
      <protection hidden="1"/>
    </xf>
    <xf numFmtId="0" fontId="5" fillId="46" borderId="54" xfId="0" applyFont="1" applyFill="1" applyBorder="1" applyAlignment="1" applyProtection="1">
      <alignment horizontal="right"/>
      <protection hidden="1"/>
    </xf>
    <xf numFmtId="0" fontId="5" fillId="46" borderId="56" xfId="0" applyFont="1" applyFill="1" applyBorder="1" applyAlignment="1" applyProtection="1">
      <alignment horizontal="right"/>
      <protection hidden="1"/>
    </xf>
    <xf numFmtId="0" fontId="8" fillId="46" borderId="60" xfId="0" applyFont="1" applyFill="1" applyBorder="1" applyAlignment="1" applyProtection="1">
      <alignment horizontal="center" vertical="center" wrapText="1"/>
      <protection hidden="1"/>
    </xf>
    <xf numFmtId="0" fontId="8" fillId="46" borderId="61" xfId="0" applyFont="1" applyFill="1" applyBorder="1" applyAlignment="1" applyProtection="1">
      <alignment horizontal="center" vertical="center" wrapText="1"/>
      <protection hidden="1"/>
    </xf>
    <xf numFmtId="0" fontId="8" fillId="46" borderId="62" xfId="0" applyFont="1" applyFill="1" applyBorder="1" applyAlignment="1" applyProtection="1">
      <alignment horizontal="center" vertical="center" wrapText="1"/>
      <protection hidden="1"/>
    </xf>
    <xf numFmtId="0" fontId="8" fillId="46" borderId="63" xfId="0" applyFont="1" applyFill="1" applyBorder="1" applyAlignment="1" applyProtection="1">
      <alignment horizontal="center" vertical="center" wrapText="1"/>
      <protection hidden="1"/>
    </xf>
    <xf numFmtId="0" fontId="8" fillId="46" borderId="0" xfId="0" applyFont="1" applyFill="1" applyBorder="1" applyAlignment="1" applyProtection="1">
      <alignment horizontal="center" vertical="center" wrapText="1"/>
      <protection hidden="1"/>
    </xf>
    <xf numFmtId="0" fontId="8" fillId="46" borderId="64" xfId="0" applyFont="1" applyFill="1" applyBorder="1" applyAlignment="1" applyProtection="1">
      <alignment horizontal="center" vertical="center" wrapText="1"/>
      <protection hidden="1"/>
    </xf>
    <xf numFmtId="0" fontId="8" fillId="46" borderId="65" xfId="0" applyFont="1" applyFill="1" applyBorder="1" applyAlignment="1" applyProtection="1">
      <alignment horizontal="center" vertical="center" wrapText="1"/>
      <protection hidden="1"/>
    </xf>
    <xf numFmtId="0" fontId="8" fillId="46" borderId="55" xfId="0" applyFont="1" applyFill="1" applyBorder="1" applyAlignment="1" applyProtection="1">
      <alignment horizontal="center" vertical="center" wrapText="1"/>
      <protection hidden="1"/>
    </xf>
    <xf numFmtId="0" fontId="8" fillId="46" borderId="66" xfId="0" applyFont="1" applyFill="1" applyBorder="1" applyAlignment="1" applyProtection="1">
      <alignment horizontal="center" vertical="center" wrapText="1"/>
      <protection hidden="1"/>
    </xf>
    <xf numFmtId="0" fontId="5" fillId="46" borderId="67" xfId="0" applyFont="1" applyFill="1" applyBorder="1" applyAlignment="1" applyProtection="1">
      <alignment horizontal="center"/>
      <protection hidden="1"/>
    </xf>
    <xf numFmtId="0" fontId="5" fillId="46" borderId="68" xfId="0" applyFont="1" applyFill="1" applyBorder="1" applyAlignment="1" applyProtection="1">
      <alignment horizontal="center"/>
      <protection hidden="1"/>
    </xf>
    <xf numFmtId="0" fontId="5" fillId="46" borderId="69" xfId="0" applyFont="1" applyFill="1" applyBorder="1" applyAlignment="1" applyProtection="1">
      <alignment horizontal="center"/>
      <protection hidden="1"/>
    </xf>
    <xf numFmtId="2" fontId="9" fillId="46" borderId="70" xfId="0" applyNumberFormat="1" applyFont="1" applyFill="1" applyBorder="1" applyAlignment="1" applyProtection="1">
      <alignment horizontal="center"/>
      <protection hidden="1"/>
    </xf>
    <xf numFmtId="2" fontId="9" fillId="46" borderId="71" xfId="0" applyNumberFormat="1" applyFont="1" applyFill="1" applyBorder="1" applyAlignment="1" applyProtection="1">
      <alignment horizontal="center"/>
      <protection hidden="1"/>
    </xf>
    <xf numFmtId="0" fontId="6" fillId="45" borderId="31" xfId="0" applyFont="1" applyFill="1" applyBorder="1" applyAlignment="1" applyProtection="1">
      <alignment horizontal="center" vertical="center" wrapText="1"/>
      <protection hidden="1"/>
    </xf>
    <xf numFmtId="0" fontId="7" fillId="45" borderId="30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85" zoomScaleNormal="85" zoomScalePageLayoutView="0" workbookViewId="0" topLeftCell="A1">
      <selection activeCell="C37" sqref="C37"/>
    </sheetView>
  </sheetViews>
  <sheetFormatPr defaultColWidth="9.00390625" defaultRowHeight="12.75"/>
  <cols>
    <col min="1" max="1" width="8.375" style="0" customWidth="1"/>
    <col min="2" max="2" width="92.625" style="0" customWidth="1"/>
    <col min="3" max="3" width="70.25390625" style="0" customWidth="1"/>
    <col min="4" max="4" width="12.625" style="0" customWidth="1"/>
  </cols>
  <sheetData>
    <row r="1" spans="1:4" ht="39.75" customHeight="1">
      <c r="A1" s="166" t="s">
        <v>101</v>
      </c>
      <c r="B1" s="167"/>
      <c r="C1" s="167"/>
      <c r="D1" s="167"/>
    </row>
    <row r="2" spans="1:4" ht="21" customHeight="1">
      <c r="A2" s="61" t="s">
        <v>94</v>
      </c>
      <c r="B2" s="60" t="s">
        <v>95</v>
      </c>
      <c r="C2" s="60" t="s">
        <v>96</v>
      </c>
      <c r="D2" s="62" t="s">
        <v>97</v>
      </c>
    </row>
    <row r="3" spans="1:4" ht="15.75">
      <c r="A3" s="55">
        <v>1</v>
      </c>
      <c r="B3" s="150" t="s">
        <v>212</v>
      </c>
      <c r="C3" s="47" t="s">
        <v>213</v>
      </c>
      <c r="D3" s="50">
        <v>71.7</v>
      </c>
    </row>
    <row r="4" spans="1:4" ht="15.75" customHeight="1">
      <c r="A4" s="49">
        <v>2</v>
      </c>
      <c r="B4" s="150" t="s">
        <v>200</v>
      </c>
      <c r="C4" s="47" t="s">
        <v>201</v>
      </c>
      <c r="D4" s="51">
        <v>53</v>
      </c>
    </row>
    <row r="5" spans="1:4" ht="15.75" customHeight="1">
      <c r="A5" s="49">
        <v>3</v>
      </c>
      <c r="B5" s="57" t="s">
        <v>196</v>
      </c>
      <c r="C5" s="47" t="s">
        <v>197</v>
      </c>
      <c r="D5" s="51">
        <v>52.2</v>
      </c>
    </row>
    <row r="6" spans="1:4" ht="15.75">
      <c r="A6" s="49">
        <v>4</v>
      </c>
      <c r="B6" s="57" t="s">
        <v>238</v>
      </c>
      <c r="C6" s="47" t="s">
        <v>239</v>
      </c>
      <c r="D6" s="50">
        <v>48.3</v>
      </c>
    </row>
    <row r="7" spans="1:4" ht="15.75">
      <c r="A7" s="49">
        <v>5</v>
      </c>
      <c r="B7" s="57" t="s">
        <v>256</v>
      </c>
      <c r="C7" s="47" t="s">
        <v>257</v>
      </c>
      <c r="D7" s="51">
        <v>48</v>
      </c>
    </row>
    <row r="8" spans="1:4" ht="15.75">
      <c r="A8" s="49">
        <v>6</v>
      </c>
      <c r="B8" s="57" t="s">
        <v>175</v>
      </c>
      <c r="C8" s="47" t="s">
        <v>176</v>
      </c>
      <c r="D8" s="51">
        <v>46.1</v>
      </c>
    </row>
    <row r="9" spans="1:4" ht="15.75">
      <c r="A9" s="49">
        <v>7</v>
      </c>
      <c r="B9" s="57" t="s">
        <v>208</v>
      </c>
      <c r="C9" s="47" t="s">
        <v>209</v>
      </c>
      <c r="D9" s="51">
        <v>39.4</v>
      </c>
    </row>
    <row r="10" spans="1:4" ht="15.75" customHeight="1">
      <c r="A10" s="49">
        <v>8</v>
      </c>
      <c r="B10" s="57" t="s">
        <v>181</v>
      </c>
      <c r="C10" s="47" t="s">
        <v>182</v>
      </c>
      <c r="D10" s="50">
        <v>39</v>
      </c>
    </row>
    <row r="11" spans="1:4" ht="15.75">
      <c r="A11" s="55">
        <v>9</v>
      </c>
      <c r="B11" s="57" t="s">
        <v>244</v>
      </c>
      <c r="C11" s="47" t="s">
        <v>245</v>
      </c>
      <c r="D11" s="51">
        <v>37.4</v>
      </c>
    </row>
    <row r="12" spans="1:4" ht="18" customHeight="1">
      <c r="A12" s="49">
        <v>10</v>
      </c>
      <c r="B12" s="57" t="s">
        <v>185</v>
      </c>
      <c r="C12" s="47" t="s">
        <v>186</v>
      </c>
      <c r="D12" s="51">
        <v>35.5</v>
      </c>
    </row>
    <row r="13" spans="1:4" ht="15.75" customHeight="1">
      <c r="A13" s="49">
        <v>11</v>
      </c>
      <c r="B13" s="58" t="s">
        <v>188</v>
      </c>
      <c r="C13" s="47" t="s">
        <v>187</v>
      </c>
      <c r="D13" s="52">
        <v>34.4</v>
      </c>
    </row>
    <row r="14" spans="1:4" ht="15.75">
      <c r="A14" s="49">
        <v>12</v>
      </c>
      <c r="B14" s="57" t="s">
        <v>282</v>
      </c>
      <c r="C14" s="47" t="s">
        <v>283</v>
      </c>
      <c r="D14" s="51">
        <v>31.3</v>
      </c>
    </row>
    <row r="15" spans="1:4" ht="16.5" customHeight="1">
      <c r="A15" s="49">
        <v>13</v>
      </c>
      <c r="B15" s="57" t="s">
        <v>215</v>
      </c>
      <c r="C15" s="47" t="s">
        <v>216</v>
      </c>
      <c r="D15" s="50">
        <v>30.9</v>
      </c>
    </row>
    <row r="16" spans="1:4" ht="15.75">
      <c r="A16" s="49">
        <v>14</v>
      </c>
      <c r="B16" s="57" t="s">
        <v>189</v>
      </c>
      <c r="C16" s="47" t="s">
        <v>190</v>
      </c>
      <c r="D16" s="52">
        <v>30.7</v>
      </c>
    </row>
    <row r="17" spans="1:4" ht="16.5" customHeight="1">
      <c r="A17" s="49">
        <v>15</v>
      </c>
      <c r="B17" s="57" t="s">
        <v>290</v>
      </c>
      <c r="C17" s="47" t="s">
        <v>291</v>
      </c>
      <c r="D17" s="51">
        <v>30.2</v>
      </c>
    </row>
    <row r="18" spans="1:4" ht="15.75">
      <c r="A18" s="49">
        <v>16</v>
      </c>
      <c r="B18" s="57" t="s">
        <v>171</v>
      </c>
      <c r="C18" s="47" t="s">
        <v>172</v>
      </c>
      <c r="D18" s="51">
        <v>30</v>
      </c>
    </row>
    <row r="19" spans="1:4" ht="15.75">
      <c r="A19" s="49">
        <v>17</v>
      </c>
      <c r="B19" s="57" t="s">
        <v>298</v>
      </c>
      <c r="C19" s="47" t="s">
        <v>246</v>
      </c>
      <c r="D19" s="52">
        <v>26.3</v>
      </c>
    </row>
    <row r="20" spans="1:4" ht="15.75" customHeight="1">
      <c r="A20" s="49">
        <v>18</v>
      </c>
      <c r="B20" s="58" t="s">
        <v>178</v>
      </c>
      <c r="C20" s="47" t="s">
        <v>179</v>
      </c>
      <c r="D20" s="50">
        <v>26.2</v>
      </c>
    </row>
    <row r="21" spans="1:4" ht="13.5" customHeight="1">
      <c r="A21" s="49">
        <v>19</v>
      </c>
      <c r="B21" s="57" t="s">
        <v>230</v>
      </c>
      <c r="C21" s="47" t="s">
        <v>231</v>
      </c>
      <c r="D21" s="50">
        <v>26.2</v>
      </c>
    </row>
    <row r="22" spans="1:4" ht="15.75">
      <c r="A22" s="49">
        <v>20</v>
      </c>
      <c r="B22" s="57" t="s">
        <v>167</v>
      </c>
      <c r="C22" s="47" t="s">
        <v>168</v>
      </c>
      <c r="D22" s="50">
        <v>25.9</v>
      </c>
    </row>
    <row r="23" spans="1:4" ht="15" customHeight="1">
      <c r="A23" s="49">
        <v>21</v>
      </c>
      <c r="B23" s="57" t="s">
        <v>204</v>
      </c>
      <c r="C23" s="47" t="s">
        <v>205</v>
      </c>
      <c r="D23" s="51">
        <v>25.6</v>
      </c>
    </row>
    <row r="24" spans="1:4" ht="13.5" customHeight="1">
      <c r="A24" s="49">
        <v>22</v>
      </c>
      <c r="B24" s="59" t="s">
        <v>252</v>
      </c>
      <c r="C24" s="47" t="s">
        <v>253</v>
      </c>
      <c r="D24" s="50">
        <v>24.8</v>
      </c>
    </row>
    <row r="25" spans="1:4" ht="14.25" customHeight="1">
      <c r="A25" s="49">
        <v>23</v>
      </c>
      <c r="B25" s="164" t="s">
        <v>271</v>
      </c>
      <c r="C25" s="47" t="s">
        <v>179</v>
      </c>
      <c r="D25" s="51">
        <v>24.8</v>
      </c>
    </row>
    <row r="26" spans="1:4" ht="15" customHeight="1">
      <c r="A26" s="49">
        <v>24</v>
      </c>
      <c r="B26" s="57" t="s">
        <v>279</v>
      </c>
      <c r="C26" s="47" t="s">
        <v>280</v>
      </c>
      <c r="D26" s="51">
        <v>24.6</v>
      </c>
    </row>
    <row r="27" spans="1:4" ht="15.75" customHeight="1">
      <c r="A27" s="49">
        <v>25</v>
      </c>
      <c r="B27" s="57" t="s">
        <v>112</v>
      </c>
      <c r="C27" s="47" t="s">
        <v>113</v>
      </c>
      <c r="D27" s="50">
        <v>22.5</v>
      </c>
    </row>
    <row r="28" spans="1:4" ht="15" customHeight="1">
      <c r="A28" s="49">
        <v>26</v>
      </c>
      <c r="B28" s="57" t="s">
        <v>116</v>
      </c>
      <c r="C28" s="54" t="s">
        <v>117</v>
      </c>
      <c r="D28" s="50">
        <v>22</v>
      </c>
    </row>
    <row r="29" spans="1:4" ht="15.75">
      <c r="A29" s="49">
        <v>27</v>
      </c>
      <c r="B29" s="164" t="s">
        <v>301</v>
      </c>
      <c r="C29" s="47" t="s">
        <v>105</v>
      </c>
      <c r="D29" s="50">
        <v>20.8</v>
      </c>
    </row>
    <row r="30" spans="1:4" ht="15.75" customHeight="1">
      <c r="A30" s="49">
        <v>28</v>
      </c>
      <c r="B30" s="58" t="s">
        <v>268</v>
      </c>
      <c r="C30" s="47" t="s">
        <v>269</v>
      </c>
      <c r="D30" s="51">
        <v>20.3</v>
      </c>
    </row>
    <row r="31" spans="1:4" ht="15.75" customHeight="1">
      <c r="A31" s="49">
        <v>29</v>
      </c>
      <c r="B31" s="57" t="s">
        <v>284</v>
      </c>
      <c r="C31" s="47" t="s">
        <v>285</v>
      </c>
      <c r="D31" s="56">
        <v>20.3</v>
      </c>
    </row>
    <row r="32" spans="1:4" ht="15.75" customHeight="1">
      <c r="A32" s="49">
        <v>30</v>
      </c>
      <c r="B32" s="57" t="s">
        <v>302</v>
      </c>
      <c r="C32" s="47" t="s">
        <v>176</v>
      </c>
      <c r="D32" s="51">
        <v>20.3</v>
      </c>
    </row>
    <row r="33" spans="1:4" ht="15.75" customHeight="1">
      <c r="A33" s="49">
        <v>31</v>
      </c>
      <c r="B33" s="58" t="s">
        <v>247</v>
      </c>
      <c r="C33" s="47" t="s">
        <v>246</v>
      </c>
      <c r="D33" s="51">
        <v>19.9</v>
      </c>
    </row>
    <row r="34" spans="1:4" ht="15.75" customHeight="1">
      <c r="A34" s="49">
        <v>32</v>
      </c>
      <c r="B34" s="57" t="s">
        <v>104</v>
      </c>
      <c r="C34" s="47" t="s">
        <v>105</v>
      </c>
      <c r="D34" s="50">
        <v>18.4</v>
      </c>
    </row>
    <row r="35" spans="1:4" ht="15.75" customHeight="1">
      <c r="A35" s="49">
        <v>33</v>
      </c>
      <c r="B35" s="58" t="s">
        <v>222</v>
      </c>
      <c r="C35" s="47" t="s">
        <v>223</v>
      </c>
      <c r="D35" s="50">
        <v>18.4</v>
      </c>
    </row>
    <row r="36" spans="1:4" ht="31.5">
      <c r="A36" s="55">
        <v>34</v>
      </c>
      <c r="B36" s="63" t="s">
        <v>260</v>
      </c>
      <c r="C36" s="47" t="s">
        <v>261</v>
      </c>
      <c r="D36" s="51">
        <v>17.3</v>
      </c>
    </row>
    <row r="37" spans="1:4" ht="15" customHeight="1">
      <c r="A37" s="49">
        <v>35</v>
      </c>
      <c r="B37" s="57" t="s">
        <v>98</v>
      </c>
      <c r="C37" s="47" t="s">
        <v>99</v>
      </c>
      <c r="D37" s="50">
        <v>17.2</v>
      </c>
    </row>
    <row r="38" spans="1:4" ht="15.75" customHeight="1">
      <c r="A38" s="49">
        <v>36</v>
      </c>
      <c r="B38" s="57" t="s">
        <v>108</v>
      </c>
      <c r="C38" s="47" t="s">
        <v>109</v>
      </c>
      <c r="D38" s="50">
        <v>17</v>
      </c>
    </row>
    <row r="39" spans="1:4" ht="15.75" customHeight="1">
      <c r="A39" s="49">
        <v>37</v>
      </c>
      <c r="B39" s="57" t="s">
        <v>234</v>
      </c>
      <c r="C39" s="47" t="s">
        <v>235</v>
      </c>
      <c r="D39" s="51">
        <v>17</v>
      </c>
    </row>
    <row r="40" spans="1:4" ht="15.75">
      <c r="A40" s="49">
        <v>38</v>
      </c>
      <c r="B40" s="57" t="s">
        <v>226</v>
      </c>
      <c r="C40" s="47" t="s">
        <v>168</v>
      </c>
      <c r="D40" s="50">
        <v>16.3</v>
      </c>
    </row>
    <row r="41" spans="1:4" ht="16.5" customHeight="1">
      <c r="A41" s="49">
        <v>39</v>
      </c>
      <c r="B41" s="59" t="s">
        <v>294</v>
      </c>
      <c r="C41" s="47" t="s">
        <v>295</v>
      </c>
      <c r="D41" s="52">
        <v>16.1</v>
      </c>
    </row>
    <row r="42" spans="1:4" ht="15.75" customHeight="1">
      <c r="A42" s="49">
        <v>40</v>
      </c>
      <c r="B42" s="57" t="s">
        <v>249</v>
      </c>
      <c r="C42" s="47" t="s">
        <v>219</v>
      </c>
      <c r="D42" s="50">
        <v>15.8</v>
      </c>
    </row>
    <row r="43" spans="1:4" ht="15.75" customHeight="1">
      <c r="A43" s="49">
        <v>41</v>
      </c>
      <c r="B43" s="57" t="s">
        <v>276</v>
      </c>
      <c r="C43" s="47" t="s">
        <v>277</v>
      </c>
      <c r="D43" s="50">
        <v>14</v>
      </c>
    </row>
    <row r="44" spans="1:4" ht="15.75">
      <c r="A44" s="49">
        <v>42</v>
      </c>
      <c r="B44" s="58" t="s">
        <v>262</v>
      </c>
      <c r="C44" s="48" t="s">
        <v>263</v>
      </c>
      <c r="D44" s="51">
        <v>12.5</v>
      </c>
    </row>
    <row r="45" spans="1:4" ht="15.75">
      <c r="A45" s="49">
        <v>43</v>
      </c>
      <c r="B45" s="57" t="s">
        <v>273</v>
      </c>
      <c r="C45" s="47" t="s">
        <v>274</v>
      </c>
      <c r="D45" s="53">
        <v>6.8</v>
      </c>
    </row>
    <row r="46" spans="1:4" ht="15.75">
      <c r="A46" s="49">
        <v>44</v>
      </c>
      <c r="B46" s="76" t="s">
        <v>118</v>
      </c>
      <c r="C46" s="47" t="s">
        <v>119</v>
      </c>
      <c r="D46" s="51">
        <v>0</v>
      </c>
    </row>
    <row r="47" spans="1:4" ht="16.5" customHeight="1">
      <c r="A47" s="49">
        <v>45</v>
      </c>
      <c r="B47" s="165" t="s">
        <v>224</v>
      </c>
      <c r="C47" s="47" t="s">
        <v>225</v>
      </c>
      <c r="D47" s="51">
        <v>0</v>
      </c>
    </row>
    <row r="48" spans="1:4" ht="15.75" customHeight="1">
      <c r="A48" s="49">
        <v>46</v>
      </c>
      <c r="B48" s="163" t="s">
        <v>236</v>
      </c>
      <c r="C48" s="47" t="s">
        <v>237</v>
      </c>
      <c r="D48" s="51">
        <v>0</v>
      </c>
    </row>
    <row r="49" spans="1:4" ht="15.75">
      <c r="A49" s="160"/>
      <c r="B49" s="161"/>
      <c r="C49" s="162"/>
      <c r="D49" s="52"/>
    </row>
  </sheetData>
  <sheetProtection/>
  <mergeCells count="1">
    <mergeCell ref="A1:D1"/>
  </mergeCells>
  <conditionalFormatting sqref="A3:A12">
    <cfRule type="dataBar" priority="83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{e6654d7c-dc32-4e39-ac81-7074940f55c4}</x14:id>
        </ext>
      </extLst>
    </cfRule>
  </conditionalFormatting>
  <conditionalFormatting sqref="D18">
    <cfRule type="dataBar" priority="9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{1a4ff693-e8c0-40dc-bb17-afb4aef278bf}</x14:id>
        </ext>
      </extLst>
    </cfRule>
  </conditionalFormatting>
  <conditionalFormatting sqref="A3:A12">
    <cfRule type="dataBar" priority="9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{3b1a1f9b-6467-4165-a7d6-85f81fa61ca4}</x14:id>
        </ext>
      </extLst>
    </cfRule>
  </conditionalFormatting>
  <conditionalFormatting sqref="B26">
    <cfRule type="dataBar" priority="8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{1fe4702b-4e28-4386-9c72-1e539ef8ba3a}</x14:id>
        </ext>
      </extLst>
    </cfRule>
    <cfRule type="colorScale" priority="86" dxfId="0">
      <colorScale>
        <cfvo type="min" val="0"/>
        <cfvo type="max"/>
        <color rgb="FFFF7128"/>
        <color rgb="FFFFEF9C"/>
      </colorScale>
    </cfRule>
  </conditionalFormatting>
  <conditionalFormatting sqref="D3:D49">
    <cfRule type="dataBar" priority="9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{658a94e9-b3eb-4a47-83b4-35b8c6533ee5}</x14:id>
        </ext>
      </extLst>
    </cfRule>
  </conditionalFormatting>
  <conditionalFormatting sqref="D3:D48">
    <cfRule type="dataBar" priority="9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{53b21c61-e6de-4e23-84ef-9729e8e7391f}</x14:id>
        </ext>
      </extLst>
    </cfRule>
  </conditionalFormatting>
  <conditionalFormatting sqref="B3">
    <cfRule type="dataBar" priority="8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{28760a3e-bbd2-4971-ad94-c06a08728069}</x14:id>
        </ext>
      </extLst>
    </cfRule>
    <cfRule type="colorScale" priority="82" dxfId="0">
      <colorScale>
        <cfvo type="min" val="0"/>
        <cfvo type="max"/>
        <color rgb="FFFF7128"/>
        <color rgb="FFFFEF9C"/>
      </colorScale>
    </cfRule>
  </conditionalFormatting>
  <conditionalFormatting sqref="B4">
    <cfRule type="dataBar" priority="7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{8f53ae1e-f47f-4610-a647-f64579fcce26}</x14:id>
        </ext>
      </extLst>
    </cfRule>
    <cfRule type="colorScale" priority="80" dxfId="0">
      <colorScale>
        <cfvo type="min" val="0"/>
        <cfvo type="max"/>
        <color rgb="FFFF7128"/>
        <color rgb="FFFFEF9C"/>
      </colorScale>
    </cfRule>
  </conditionalFormatting>
  <conditionalFormatting sqref="B6">
    <cfRule type="dataBar" priority="7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{6c6377d7-3f22-440e-83aa-d15ede77e4f5}</x14:id>
        </ext>
      </extLst>
    </cfRule>
    <cfRule type="colorScale" priority="76" dxfId="0">
      <colorScale>
        <cfvo type="min" val="0"/>
        <cfvo type="max"/>
        <color rgb="FFFF7128"/>
        <color rgb="FFFFEF9C"/>
      </colorScale>
    </cfRule>
  </conditionalFormatting>
  <conditionalFormatting sqref="B7">
    <cfRule type="dataBar" priority="7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{72e528df-0dbd-4ada-82f7-4437e951131c}</x14:id>
        </ext>
      </extLst>
    </cfRule>
    <cfRule type="colorScale" priority="74" dxfId="0">
      <colorScale>
        <cfvo type="min" val="0"/>
        <cfvo type="max"/>
        <color rgb="FFFF7128"/>
        <color rgb="FFFFEF9C"/>
      </colorScale>
    </cfRule>
  </conditionalFormatting>
  <conditionalFormatting sqref="B8">
    <cfRule type="dataBar" priority="7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{74de066e-2ad1-443b-b9ef-c9db7ac7b9d3}</x14:id>
        </ext>
      </extLst>
    </cfRule>
    <cfRule type="colorScale" priority="72" dxfId="0">
      <colorScale>
        <cfvo type="min" val="0"/>
        <cfvo type="max"/>
        <color rgb="FFFF7128"/>
        <color rgb="FFFFEF9C"/>
      </colorScale>
    </cfRule>
  </conditionalFormatting>
  <conditionalFormatting sqref="B9">
    <cfRule type="dataBar" priority="6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{2fb5169c-79cd-4fef-8117-d14c85fd7761}</x14:id>
        </ext>
      </extLst>
    </cfRule>
    <cfRule type="colorScale" priority="70" dxfId="0">
      <colorScale>
        <cfvo type="min" val="0"/>
        <cfvo type="max"/>
        <color rgb="FFFF7128"/>
        <color rgb="FFFFEF9C"/>
      </colorScale>
    </cfRule>
  </conditionalFormatting>
  <conditionalFormatting sqref="B10">
    <cfRule type="dataBar" priority="6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{84e3aa26-c940-4d69-aed2-af666b589075}</x14:id>
        </ext>
      </extLst>
    </cfRule>
    <cfRule type="colorScale" priority="68" dxfId="0">
      <colorScale>
        <cfvo type="min" val="0"/>
        <cfvo type="max"/>
        <color rgb="FFFF7128"/>
        <color rgb="FFFFEF9C"/>
      </colorScale>
    </cfRule>
  </conditionalFormatting>
  <conditionalFormatting sqref="B11">
    <cfRule type="dataBar" priority="6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{59db5e93-0b38-4884-ab4b-53ace78ae6bf}</x14:id>
        </ext>
      </extLst>
    </cfRule>
    <cfRule type="colorScale" priority="66" dxfId="0">
      <colorScale>
        <cfvo type="min" val="0"/>
        <cfvo type="max"/>
        <color rgb="FFFF7128"/>
        <color rgb="FFFFEF9C"/>
      </colorScale>
    </cfRule>
  </conditionalFormatting>
  <conditionalFormatting sqref="B12">
    <cfRule type="dataBar" priority="6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{22f6abde-4ecd-4a1c-8dae-9b0f9374882b}</x14:id>
        </ext>
      </extLst>
    </cfRule>
    <cfRule type="colorScale" priority="64" dxfId="0">
      <colorScale>
        <cfvo type="min" val="0"/>
        <cfvo type="max"/>
        <color rgb="FFFF7128"/>
        <color rgb="FFFFEF9C"/>
      </colorScale>
    </cfRule>
  </conditionalFormatting>
  <conditionalFormatting sqref="B13">
    <cfRule type="dataBar" priority="6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{b23e9339-b018-4245-b88c-79f3d167aee5}</x14:id>
        </ext>
      </extLst>
    </cfRule>
    <cfRule type="colorScale" priority="62" dxfId="0">
      <colorScale>
        <cfvo type="min" val="0"/>
        <cfvo type="max"/>
        <color rgb="FFFF7128"/>
        <color rgb="FFFFEF9C"/>
      </colorScale>
    </cfRule>
  </conditionalFormatting>
  <conditionalFormatting sqref="B14">
    <cfRule type="dataBar" priority="5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{38028037-054f-48ed-b2a0-1fab7ce7e18b}</x14:id>
        </ext>
      </extLst>
    </cfRule>
    <cfRule type="colorScale" priority="60" dxfId="0">
      <colorScale>
        <cfvo type="min" val="0"/>
        <cfvo type="max"/>
        <color rgb="FFFF7128"/>
        <color rgb="FFFFEF9C"/>
      </colorScale>
    </cfRule>
  </conditionalFormatting>
  <conditionalFormatting sqref="B15">
    <cfRule type="dataBar" priority="5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{93a8ab65-7a50-450b-bd0a-6f50d4a1bd36}</x14:id>
        </ext>
      </extLst>
    </cfRule>
    <cfRule type="colorScale" priority="58" dxfId="0">
      <colorScale>
        <cfvo type="min" val="0"/>
        <cfvo type="max"/>
        <color rgb="FFFF7128"/>
        <color rgb="FFFFEF9C"/>
      </colorScale>
    </cfRule>
  </conditionalFormatting>
  <conditionalFormatting sqref="B16">
    <cfRule type="dataBar" priority="5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{963178e3-1c4e-46a9-8252-828b5d1f60ff}</x14:id>
        </ext>
      </extLst>
    </cfRule>
    <cfRule type="colorScale" priority="56" dxfId="0">
      <colorScale>
        <cfvo type="min" val="0"/>
        <cfvo type="max"/>
        <color rgb="FFFF7128"/>
        <color rgb="FFFFEF9C"/>
      </colorScale>
    </cfRule>
  </conditionalFormatting>
  <conditionalFormatting sqref="B17">
    <cfRule type="dataBar" priority="5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{a7c4654b-08c1-4ed5-8a38-83182790f7ce}</x14:id>
        </ext>
      </extLst>
    </cfRule>
    <cfRule type="colorScale" priority="54" dxfId="0">
      <colorScale>
        <cfvo type="min" val="0"/>
        <cfvo type="max"/>
        <color rgb="FFFF7128"/>
        <color rgb="FFFFEF9C"/>
      </colorScale>
    </cfRule>
  </conditionalFormatting>
  <conditionalFormatting sqref="B18">
    <cfRule type="dataBar" priority="5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{1863ce32-44e3-4162-9883-9f7671d8e5af}</x14:id>
        </ext>
      </extLst>
    </cfRule>
    <cfRule type="colorScale" priority="52" dxfId="0">
      <colorScale>
        <cfvo type="min" val="0"/>
        <cfvo type="max"/>
        <color rgb="FFFF7128"/>
        <color rgb="FFFFEF9C"/>
      </colorScale>
    </cfRule>
  </conditionalFormatting>
  <conditionalFormatting sqref="B19">
    <cfRule type="dataBar" priority="4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{2eaa6fb1-3b77-4607-95bc-9914a0d846d5}</x14:id>
        </ext>
      </extLst>
    </cfRule>
    <cfRule type="colorScale" priority="50" dxfId="0">
      <colorScale>
        <cfvo type="min" val="0"/>
        <cfvo type="max"/>
        <color rgb="FFFF7128"/>
        <color rgb="FFFFEF9C"/>
      </colorScale>
    </cfRule>
  </conditionalFormatting>
  <conditionalFormatting sqref="B20">
    <cfRule type="dataBar" priority="4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{83e686f7-abd4-451a-a35f-c5a198d20eec}</x14:id>
        </ext>
      </extLst>
    </cfRule>
    <cfRule type="colorScale" priority="48" dxfId="0">
      <colorScale>
        <cfvo type="min" val="0"/>
        <cfvo type="max"/>
        <color rgb="FFFF7128"/>
        <color rgb="FFFFEF9C"/>
      </colorScale>
    </cfRule>
  </conditionalFormatting>
  <conditionalFormatting sqref="B21">
    <cfRule type="dataBar" priority="4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{cbc9e5ce-aefb-444c-869d-5d628d22e06a}</x14:id>
        </ext>
      </extLst>
    </cfRule>
    <cfRule type="colorScale" priority="46" dxfId="0">
      <colorScale>
        <cfvo type="min" val="0"/>
        <cfvo type="max"/>
        <color rgb="FFFF7128"/>
        <color rgb="FFFFEF9C"/>
      </colorScale>
    </cfRule>
  </conditionalFormatting>
  <conditionalFormatting sqref="B22">
    <cfRule type="dataBar" priority="4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{da4db958-fa3a-44f3-a8c4-c02c61af51e5}</x14:id>
        </ext>
      </extLst>
    </cfRule>
    <cfRule type="colorScale" priority="44" dxfId="0">
      <colorScale>
        <cfvo type="min" val="0"/>
        <cfvo type="max"/>
        <color rgb="FFFF7128"/>
        <color rgb="FFFFEF9C"/>
      </colorScale>
    </cfRule>
  </conditionalFormatting>
  <conditionalFormatting sqref="B23">
    <cfRule type="dataBar" priority="4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{0823cc11-9204-4f45-a71b-feff17e61826}</x14:id>
        </ext>
      </extLst>
    </cfRule>
    <cfRule type="colorScale" priority="42" dxfId="0">
      <colorScale>
        <cfvo type="min" val="0"/>
        <cfvo type="max"/>
        <color rgb="FFFF7128"/>
        <color rgb="FFFFEF9C"/>
      </colorScale>
    </cfRule>
  </conditionalFormatting>
  <conditionalFormatting sqref="B25">
    <cfRule type="dataBar" priority="3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{b2e19318-dd6d-4fce-a97c-a3f2aa98600d}</x14:id>
        </ext>
      </extLst>
    </cfRule>
    <cfRule type="colorScale" priority="40" dxfId="0">
      <colorScale>
        <cfvo type="min" val="0"/>
        <cfvo type="max"/>
        <color rgb="FFFF7128"/>
        <color rgb="FFFFEF9C"/>
      </colorScale>
    </cfRule>
  </conditionalFormatting>
  <conditionalFormatting sqref="B27">
    <cfRule type="dataBar" priority="3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{1e5372a2-c906-4c5b-8787-100066741944}</x14:id>
        </ext>
      </extLst>
    </cfRule>
    <cfRule type="colorScale" priority="38" dxfId="0">
      <colorScale>
        <cfvo type="min" val="0"/>
        <cfvo type="max"/>
        <color rgb="FFFF7128"/>
        <color rgb="FFFFEF9C"/>
      </colorScale>
    </cfRule>
  </conditionalFormatting>
  <conditionalFormatting sqref="B28">
    <cfRule type="dataBar" priority="3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{e320a1f4-c7b1-4476-8cd7-35fe46dbfcc3}</x14:id>
        </ext>
      </extLst>
    </cfRule>
    <cfRule type="colorScale" priority="36" dxfId="0">
      <colorScale>
        <cfvo type="min" val="0"/>
        <cfvo type="max"/>
        <color rgb="FFFF7128"/>
        <color rgb="FFFFEF9C"/>
      </colorScale>
    </cfRule>
  </conditionalFormatting>
  <conditionalFormatting sqref="B29">
    <cfRule type="dataBar" priority="3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{3c7ee6a2-698c-481b-8f31-0cbe91febb67}</x14:id>
        </ext>
      </extLst>
    </cfRule>
    <cfRule type="colorScale" priority="34" dxfId="0">
      <colorScale>
        <cfvo type="min" val="0"/>
        <cfvo type="max"/>
        <color rgb="FFFF7128"/>
        <color rgb="FFFFEF9C"/>
      </colorScale>
    </cfRule>
  </conditionalFormatting>
  <conditionalFormatting sqref="B30">
    <cfRule type="dataBar" priority="3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{1d5fb177-5dec-46d2-b2c3-0009c9f69be3}</x14:id>
        </ext>
      </extLst>
    </cfRule>
    <cfRule type="colorScale" priority="32" dxfId="0">
      <colorScale>
        <cfvo type="min" val="0"/>
        <cfvo type="max"/>
        <color rgb="FFFF7128"/>
        <color rgb="FFFFEF9C"/>
      </colorScale>
    </cfRule>
  </conditionalFormatting>
  <conditionalFormatting sqref="B31">
    <cfRule type="dataBar" priority="2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{76a514d6-9cdb-4cb7-a913-8a24854483e2}</x14:id>
        </ext>
      </extLst>
    </cfRule>
    <cfRule type="colorScale" priority="30" dxfId="0">
      <colorScale>
        <cfvo type="min" val="0"/>
        <cfvo type="max"/>
        <color rgb="FFFF7128"/>
        <color rgb="FFFFEF9C"/>
      </colorScale>
    </cfRule>
  </conditionalFormatting>
  <conditionalFormatting sqref="B32">
    <cfRule type="dataBar" priority="2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{760d0868-7914-4308-a9ca-1ef11177aa03}</x14:id>
        </ext>
      </extLst>
    </cfRule>
    <cfRule type="colorScale" priority="28" dxfId="0">
      <colorScale>
        <cfvo type="min" val="0"/>
        <cfvo type="max"/>
        <color rgb="FFFF7128"/>
        <color rgb="FFFFEF9C"/>
      </colorScale>
    </cfRule>
  </conditionalFormatting>
  <conditionalFormatting sqref="B33">
    <cfRule type="dataBar" priority="2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{9cc46085-7175-48e8-8fc3-857890372ef4}</x14:id>
        </ext>
      </extLst>
    </cfRule>
    <cfRule type="colorScale" priority="26" dxfId="0">
      <colorScale>
        <cfvo type="min" val="0"/>
        <cfvo type="max"/>
        <color rgb="FFFF7128"/>
        <color rgb="FFFFEF9C"/>
      </colorScale>
    </cfRule>
  </conditionalFormatting>
  <conditionalFormatting sqref="B34">
    <cfRule type="dataBar" priority="2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{2df54e19-6f44-4193-98b7-ac8e06bd8854}</x14:id>
        </ext>
      </extLst>
    </cfRule>
    <cfRule type="colorScale" priority="24" dxfId="0">
      <colorScale>
        <cfvo type="min" val="0"/>
        <cfvo type="max"/>
        <color rgb="FFFF7128"/>
        <color rgb="FFFFEF9C"/>
      </colorScale>
    </cfRule>
  </conditionalFormatting>
  <conditionalFormatting sqref="B35:C35">
    <cfRule type="dataBar" priority="2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{11005cbf-83d6-4f61-a5df-f6b643660703}</x14:id>
        </ext>
      </extLst>
    </cfRule>
    <cfRule type="colorScale" priority="22" dxfId="0">
      <colorScale>
        <cfvo type="min" val="0"/>
        <cfvo type="max"/>
        <color rgb="FFFF7128"/>
        <color rgb="FFFFEF9C"/>
      </colorScale>
    </cfRule>
  </conditionalFormatting>
  <conditionalFormatting sqref="B36">
    <cfRule type="dataBar" priority="1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{fc898ec9-3ac6-4d5c-8ec4-a9b796dd1e35}</x14:id>
        </ext>
      </extLst>
    </cfRule>
    <cfRule type="colorScale" priority="20" dxfId="0">
      <colorScale>
        <cfvo type="min" val="0"/>
        <cfvo type="max"/>
        <color rgb="FFFF7128"/>
        <color rgb="FFFFEF9C"/>
      </colorScale>
    </cfRule>
  </conditionalFormatting>
  <conditionalFormatting sqref="B37:B38">
    <cfRule type="dataBar" priority="1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{fffa3709-97f1-4633-88c3-64a9d7d42318}</x14:id>
        </ext>
      </extLst>
    </cfRule>
    <cfRule type="colorScale" priority="18" dxfId="0">
      <colorScale>
        <cfvo type="min" val="0"/>
        <cfvo type="max"/>
        <color rgb="FFFF7128"/>
        <color rgb="FFFFEF9C"/>
      </colorScale>
    </cfRule>
  </conditionalFormatting>
  <conditionalFormatting sqref="B40">
    <cfRule type="dataBar" priority="1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{8d0dd330-222c-45c4-be43-9fdd581bc003}</x14:id>
        </ext>
      </extLst>
    </cfRule>
    <cfRule type="colorScale" priority="16" dxfId="0">
      <colorScale>
        <cfvo type="min" val="0"/>
        <cfvo type="max"/>
        <color rgb="FFFF7128"/>
        <color rgb="FFFFEF9C"/>
      </colorScale>
    </cfRule>
  </conditionalFormatting>
  <conditionalFormatting sqref="B41"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{9d583c2b-8e14-4df2-a0c3-1fd2de0e3203}</x14:id>
        </ext>
      </extLst>
    </cfRule>
    <cfRule type="colorScale" priority="14" dxfId="0">
      <colorScale>
        <cfvo type="min" val="0"/>
        <cfvo type="max"/>
        <color rgb="FFFF7128"/>
        <color rgb="FFFFEF9C"/>
      </colorScale>
    </cfRule>
  </conditionalFormatting>
  <conditionalFormatting sqref="B42">
    <cfRule type="dataBar" priority="1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{ae231d05-b346-4d7b-86e2-9d2871fc23d5}</x14:id>
        </ext>
      </extLst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B43">
    <cfRule type="dataBar" priority="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{0c8a07f2-913f-49e6-8803-7b431715c3dd}</x14:id>
        </ext>
      </extLs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B44">
    <cfRule type="dataBar" priority="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{5e0a4396-e04d-48f4-b3f0-c5410a7a1faa}</x14:id>
        </ext>
      </extLst>
    </cfRule>
    <cfRule type="colorScale" priority="8" dxfId="0">
      <colorScale>
        <cfvo type="min" val="0"/>
        <cfvo type="max"/>
        <color rgb="FFFF7128"/>
        <color rgb="FFFFEF9C"/>
      </colorScale>
    </cfRule>
  </conditionalFormatting>
  <conditionalFormatting sqref="B46">
    <cfRule type="dataBar" priority="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{2e4ce65d-f533-4ab2-b483-c24cfa5a7349}</x14:id>
        </ext>
      </extLst>
    </cfRule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B47">
    <cfRule type="dataBar" priority="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{fa82a675-6342-4d26-a5df-7e8aac08a109}</x14:id>
        </ext>
      </extLst>
    </cfRule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B48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{9f214d64-e65a-4d3c-86f7-4438a938dfce}</x14:id>
        </ext>
      </extLst>
    </cfRule>
    <cfRule type="colorScale" priority="2" dxfId="0">
      <colorScale>
        <cfvo type="min" val="0"/>
        <cfvo type="max"/>
        <color rgb="FFFF7128"/>
        <color rgb="FFFFEF9C"/>
      </colorScale>
    </cfRule>
  </conditionalFormatting>
  <hyperlinks>
    <hyperlink ref="B37" location="АТпИС!A1" display="ОГБПОУ «Асиновский техникум промышленной индустрии и сервиса»"/>
    <hyperlink ref="B34" location="'Т-Ал'!A1" display="МБОУ Академический лицей г. Томска"/>
    <hyperlink ref="B38" location="'Т-6'!A1" display="МАОУ гимназия № 6 г. Томска"/>
    <hyperlink ref="B27" location="'Т-29'!A1" display="МАОУ гимназия № 29 г. Томска"/>
    <hyperlink ref="B28" location="'Т-55'!A1" display="МАОУ гимназия № 55 г. Томска"/>
    <hyperlink ref="B22" location="'Т-14'!A1" display="МАОУ СОШ № 14 им. А.Лебедева г. Томска"/>
    <hyperlink ref="B18" location="'Т-16'!A1" display="МАОУ СОШ № 16 г. Томска"/>
    <hyperlink ref="B8" location="'Т-32'!A1" display="МАОУ СОШ № 32 г. Томска"/>
    <hyperlink ref="B20" location="'Т-33'!A1" display="МБОУ СОШ № 33 г. Томска"/>
    <hyperlink ref="B10" location="'Т-37'!A1" display="МАОУ СОШ № 37 г. Томска"/>
    <hyperlink ref="B12" location="'Т-ЦПК'!A1" display="МАОУ «Планирование карьеры» г. Томска"/>
    <hyperlink ref="B13" location="'Т-ДТДиМ'!A1" display="МАОУ ДО ДТДиМ г. Томска"/>
    <hyperlink ref="B16" location="'С-80'!A1" display="МАОУ «СОШ № 80» ЗАТО Северск"/>
    <hyperlink ref="B5" location="'С-87'!A1" display="МБОУ «СОШ № 87» ЗАТО Северск"/>
    <hyperlink ref="B4" location="'С-196'!A1" display="МБОУ «СОШ № 196» ЗАТО Северск"/>
    <hyperlink ref="B23" location="'С-197'!A1" display="МБОУ «СОШ № 197 им. В.Маркелова» ЗАТО Северск"/>
    <hyperlink ref="B9" location="'С-СамЛ'!A1" display="МБОУ «Самусьский лицей» ЗАТО Северск"/>
    <hyperlink ref="B3" location="'С-ЦДОД'!A1" display="МОУ ДО «ЦДОД» г.о. Стрежевой"/>
    <hyperlink ref="B15" location="'А-2'!A1" display="МАОУ гимназия № 2 г. Асино Асиновского района"/>
    <hyperlink ref="B42" location="'А-4'!A1" display="МАОУ СОШ № 4 г. Асино Асиновского района"/>
    <hyperlink ref="B35" location="'А-НК'!A1" display="МАОУ «СОШ с. Ново-Кусково Асиновского района Томской области»"/>
    <hyperlink ref="B40" location="'В-СОШ'!A1" display="МБОУ «Сайгинская СОШ» Верхнекетского района"/>
    <hyperlink ref="B21" location="'З-Зыр'!A1" display="МБОУ «Зырянская СОШ» Зырянского района"/>
    <hyperlink ref="B39" location="'З-Выс'!A1" display="МОУ «Высоковская СОШ» Зырянского района"/>
    <hyperlink ref="B6" location="'К-КСОШ1'!A1" display="МАОУ «Кожевниковская СОШ № 1» Кожевниковского района"/>
    <hyperlink ref="B11" location="'К-КСОШ2'!A1" display="МАОУ «Кожевниковская СОШ № 2» Кожевниковского района"/>
    <hyperlink ref="B33" location="'К-Осин'!A1" display="МБОУ «Осиновская СОШ» Кожевниковского района"/>
    <hyperlink ref="B24" location="'К-7'!A1" display="МАОУ «СОШ № 7» г. Колпашево"/>
    <hyperlink ref="B7" location="'К-ДЮЦ'!A1" display="МБУ ДО «Детско-юношеский центр» г. Колпашево"/>
    <hyperlink ref="B36" location="'К-Крив'!A1" display="МБОУ «Кривошеинская СОШ им. Героя Советского Союза Ф.М. Зинченко» Кривошеинского района"/>
    <hyperlink ref="B44" location="'К-Вол'!A1" display="МБОУ «Володинская СОШ» Кривошеинского района"/>
    <hyperlink ref="B30" location="'М-МСОШ1'!A1" display="МАОУ «Молчановская СОШ № 1» Молчановского района"/>
    <hyperlink ref="B25" location="'М-МСОШ2'!A1" display="МАОУ «Молчановская СОШ № 2» Молчановского района"/>
    <hyperlink ref="B45" location="'Пар-ДДТ'!A1" display="МБУ ДО «ДДТ» Парабельского района"/>
    <hyperlink ref="B43" location="'Пер-П'!A1" display="МБОУ Первомайская СОШ Первомайского района"/>
    <hyperlink ref="B26" location="'Пер-К'!A1" display="МБОУ Куяновская СОШ Первомайского района"/>
    <hyperlink ref="B14" location="'Пер-Ул'!A1" display="МАОУ Улу-Юльская СОШ Первомайского района"/>
    <hyperlink ref="B31" location="'Т-Мал'!A1" display="МАОУ «Малиновская СОШ» Томского района"/>
    <hyperlink ref="B17" location="'Т-Мор'!A1" display="МАОУ «Моряковская СОШ» Томского района"/>
    <hyperlink ref="B41" location="'Т-Рыб'!A1" display="МБОУ «Рыбаловская СОШ» Томского района"/>
    <hyperlink ref="B19" location="'Ч-Под'!A1" display="МАОУ «Подгорнская СОШ» Чаинского района"/>
    <hyperlink ref="B29" location="'Ш-Поб'!A1" display="МБОУ «Побединская СОШ» Шегарского района"/>
    <hyperlink ref="B32" location="'Ш-СОШ1'!A1" display="МКОУ «Шегарская СОШ № 1» Шегарского района"/>
  </hyperlinks>
  <printOptions/>
  <pageMargins left="0.7" right="0.7" top="0.75" bottom="0.75" header="0.3" footer="0.3"/>
  <pageSetup horizontalDpi="600" verticalDpi="600" orientation="portrait" paperSize="9" r:id="rId1"/>
  <ignoredErrors>
    <ignoredError sqref="D3:D48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654d7c-dc32-4e39-ac81-7074940f55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A3:A12</xm:sqref>
        </x14:conditionalFormatting>
        <x14:conditionalFormatting xmlns:xm="http://schemas.microsoft.com/office/excel/2006/main">
          <x14:cfRule type="dataBar" id="{1a4ff693-e8c0-40dc-bb17-afb4aef278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</xm:sqref>
        </x14:conditionalFormatting>
        <x14:conditionalFormatting xmlns:xm="http://schemas.microsoft.com/office/excel/2006/main">
          <x14:cfRule type="dataBar" id="{3b1a1f9b-6467-4165-a7d6-85f81fa61c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A3:A12</xm:sqref>
        </x14:conditionalFormatting>
        <x14:conditionalFormatting xmlns:xm="http://schemas.microsoft.com/office/excel/2006/main">
          <x14:cfRule type="dataBar" id="{1fe4702b-4e28-4386-9c72-1e539ef8ba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6">
            <colorScale>
              <cfvo type="min" val="0"/>
              <cfvo type="max"/>
              <color rgb="FFFF7128"/>
              <color rgb="FFFFEF9C"/>
            </colorScale>
            <x14:dxf/>
          </x14:cfRule>
          <xm:sqref>B26</xm:sqref>
        </x14:conditionalFormatting>
        <x14:conditionalFormatting xmlns:xm="http://schemas.microsoft.com/office/excel/2006/main">
          <x14:cfRule type="dataBar" id="{658a94e9-b3eb-4a47-83b4-35b8c6533e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D3:D49</xm:sqref>
        </x14:conditionalFormatting>
        <x14:conditionalFormatting xmlns:xm="http://schemas.microsoft.com/office/excel/2006/main">
          <x14:cfRule type="dataBar" id="{53b21c61-e6de-4e23-84ef-9729e8e739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D3:D48</xm:sqref>
        </x14:conditionalFormatting>
        <x14:conditionalFormatting xmlns:xm="http://schemas.microsoft.com/office/excel/2006/main">
          <x14:cfRule type="dataBar" id="{28760a3e-bbd2-4971-ad94-c06a087280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2">
            <colorScale>
              <cfvo type="min" val="0"/>
              <cfvo type="max"/>
              <color rgb="FFFF7128"/>
              <color rgb="FFFFEF9C"/>
            </colorScale>
            <x14:dxf/>
          </x14:cfRule>
          <xm:sqref>B3</xm:sqref>
        </x14:conditionalFormatting>
        <x14:conditionalFormatting xmlns:xm="http://schemas.microsoft.com/office/excel/2006/main">
          <x14:cfRule type="dataBar" id="{8f53ae1e-f47f-4610-a647-f64579fcce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0">
            <colorScale>
              <cfvo type="min" val="0"/>
              <cfvo type="max"/>
              <color rgb="FFFF7128"/>
              <color rgb="FFFFEF9C"/>
            </colorScale>
            <x14:dxf/>
          </x14:cfRule>
          <xm:sqref>B4</xm:sqref>
        </x14:conditionalFormatting>
        <x14:conditionalFormatting xmlns:xm="http://schemas.microsoft.com/office/excel/2006/main">
          <x14:cfRule type="dataBar" id="{6c6377d7-3f22-440e-83aa-d15ede77e4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6">
            <colorScale>
              <cfvo type="min" val="0"/>
              <cfvo type="max"/>
              <color rgb="FFFF7128"/>
              <color rgb="FFFFEF9C"/>
            </colorScale>
            <x14:dxf/>
          </x14:cfRule>
          <xm:sqref>B6</xm:sqref>
        </x14:conditionalFormatting>
        <x14:conditionalFormatting xmlns:xm="http://schemas.microsoft.com/office/excel/2006/main">
          <x14:cfRule type="dataBar" id="{72e528df-0dbd-4ada-82f7-4437e95113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4">
            <colorScale>
              <cfvo type="min" val="0"/>
              <cfvo type="max"/>
              <color rgb="FFFF7128"/>
              <color rgb="FFFFEF9C"/>
            </colorScale>
            <x14:dxf/>
          </x14:cfRule>
          <xm:sqref>B7</xm:sqref>
        </x14:conditionalFormatting>
        <x14:conditionalFormatting xmlns:xm="http://schemas.microsoft.com/office/excel/2006/main">
          <x14:cfRule type="dataBar" id="{74de066e-2ad1-443b-b9ef-c9db7ac7b9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2">
            <colorScale>
              <cfvo type="min" val="0"/>
              <cfvo type="max"/>
              <color rgb="FFFF7128"/>
              <color rgb="FFFFEF9C"/>
            </colorScale>
            <x14:dxf/>
          </x14:cfRule>
          <xm:sqref>B8</xm:sqref>
        </x14:conditionalFormatting>
        <x14:conditionalFormatting xmlns:xm="http://schemas.microsoft.com/office/excel/2006/main">
          <x14:cfRule type="dataBar" id="{2fb5169c-79cd-4fef-8117-d14c85fd77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0">
            <colorScale>
              <cfvo type="min" val="0"/>
              <cfvo type="max"/>
              <color rgb="FFFF7128"/>
              <color rgb="FFFFEF9C"/>
            </colorScale>
            <x14:dxf/>
          </x14:cfRule>
          <xm:sqref>B9</xm:sqref>
        </x14:conditionalFormatting>
        <x14:conditionalFormatting xmlns:xm="http://schemas.microsoft.com/office/excel/2006/main">
          <x14:cfRule type="dataBar" id="{84e3aa26-c940-4d69-aed2-af666b5890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8">
            <colorScale>
              <cfvo type="min" val="0"/>
              <cfvo type="max"/>
              <color rgb="FFFF7128"/>
              <color rgb="FFFFEF9C"/>
            </colorScale>
            <x14:dxf/>
          </x14:cfRule>
          <xm:sqref>B10</xm:sqref>
        </x14:conditionalFormatting>
        <x14:conditionalFormatting xmlns:xm="http://schemas.microsoft.com/office/excel/2006/main">
          <x14:cfRule type="dataBar" id="{59db5e93-0b38-4884-ab4b-53ace78ae6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6">
            <colorScale>
              <cfvo type="min" val="0"/>
              <cfvo type="max"/>
              <color rgb="FFFF7128"/>
              <color rgb="FFFFEF9C"/>
            </colorScale>
            <x14:dxf/>
          </x14:cfRule>
          <xm:sqref>B11</xm:sqref>
        </x14:conditionalFormatting>
        <x14:conditionalFormatting xmlns:xm="http://schemas.microsoft.com/office/excel/2006/main">
          <x14:cfRule type="dataBar" id="{22f6abde-4ecd-4a1c-8dae-9b0f937488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4">
            <colorScale>
              <cfvo type="min" val="0"/>
              <cfvo type="max"/>
              <color rgb="FFFF7128"/>
              <color rgb="FFFFEF9C"/>
            </colorScale>
            <x14:dxf/>
          </x14:cfRule>
          <xm:sqref>B12</xm:sqref>
        </x14:conditionalFormatting>
        <x14:conditionalFormatting xmlns:xm="http://schemas.microsoft.com/office/excel/2006/main">
          <x14:cfRule type="dataBar" id="{b23e9339-b018-4245-b88c-79f3d167ae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2">
            <colorScale>
              <cfvo type="min" val="0"/>
              <cfvo type="max"/>
              <color rgb="FFFF7128"/>
              <color rgb="FFFFEF9C"/>
            </colorScale>
            <x14:dxf/>
          </x14:cfRule>
          <xm:sqref>B13</xm:sqref>
        </x14:conditionalFormatting>
        <x14:conditionalFormatting xmlns:xm="http://schemas.microsoft.com/office/excel/2006/main">
          <x14:cfRule type="dataBar" id="{38028037-054f-48ed-b2a0-1fab7ce7e1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0">
            <colorScale>
              <cfvo type="min" val="0"/>
              <cfvo type="max"/>
              <color rgb="FFFF7128"/>
              <color rgb="FFFFEF9C"/>
            </colorScale>
            <x14:dxf/>
          </x14:cfRule>
          <xm:sqref>B14</xm:sqref>
        </x14:conditionalFormatting>
        <x14:conditionalFormatting xmlns:xm="http://schemas.microsoft.com/office/excel/2006/main">
          <x14:cfRule type="dataBar" id="{93a8ab65-7a50-450b-bd0a-6f50d4a1bd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8">
            <colorScale>
              <cfvo type="min" val="0"/>
              <cfvo type="max"/>
              <color rgb="FFFF7128"/>
              <color rgb="FFFFEF9C"/>
            </colorScale>
            <x14:dxf/>
          </x14:cfRule>
          <xm:sqref>B15</xm:sqref>
        </x14:conditionalFormatting>
        <x14:conditionalFormatting xmlns:xm="http://schemas.microsoft.com/office/excel/2006/main">
          <x14:cfRule type="dataBar" id="{963178e3-1c4e-46a9-8252-828b5d1f60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6">
            <colorScale>
              <cfvo type="min" val="0"/>
              <cfvo type="max"/>
              <color rgb="FFFF7128"/>
              <color rgb="FFFFEF9C"/>
            </colorScale>
            <x14:dxf/>
          </x14:cfRule>
          <xm:sqref>B16</xm:sqref>
        </x14:conditionalFormatting>
        <x14:conditionalFormatting xmlns:xm="http://schemas.microsoft.com/office/excel/2006/main">
          <x14:cfRule type="dataBar" id="{a7c4654b-08c1-4ed5-8a38-83182790f7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4">
            <colorScale>
              <cfvo type="min" val="0"/>
              <cfvo type="max"/>
              <color rgb="FFFF7128"/>
              <color rgb="FFFFEF9C"/>
            </colorScale>
            <x14:dxf/>
          </x14:cfRule>
          <xm:sqref>B17</xm:sqref>
        </x14:conditionalFormatting>
        <x14:conditionalFormatting xmlns:xm="http://schemas.microsoft.com/office/excel/2006/main">
          <x14:cfRule type="dataBar" id="{1863ce32-44e3-4162-9883-9f7671d8e5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2">
            <colorScale>
              <cfvo type="min" val="0"/>
              <cfvo type="max"/>
              <color rgb="FFFF7128"/>
              <color rgb="FFFFEF9C"/>
            </colorScale>
            <x14:dxf/>
          </x14:cfRule>
          <xm:sqref>B18</xm:sqref>
        </x14:conditionalFormatting>
        <x14:conditionalFormatting xmlns:xm="http://schemas.microsoft.com/office/excel/2006/main">
          <x14:cfRule type="dataBar" id="{2eaa6fb1-3b77-4607-95bc-9914a0d846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0">
            <colorScale>
              <cfvo type="min" val="0"/>
              <cfvo type="max"/>
              <color rgb="FFFF7128"/>
              <color rgb="FFFFEF9C"/>
            </colorScale>
            <x14:dxf/>
          </x14:cfRule>
          <xm:sqref>B19</xm:sqref>
        </x14:conditionalFormatting>
        <x14:conditionalFormatting xmlns:xm="http://schemas.microsoft.com/office/excel/2006/main">
          <x14:cfRule type="dataBar" id="{83e686f7-abd4-451a-a35f-c5a198d20e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8">
            <colorScale>
              <cfvo type="min" val="0"/>
              <cfvo type="max"/>
              <color rgb="FFFF7128"/>
              <color rgb="FFFFEF9C"/>
            </colorScale>
            <x14:dxf/>
          </x14:cfRule>
          <xm:sqref>B20</xm:sqref>
        </x14:conditionalFormatting>
        <x14:conditionalFormatting xmlns:xm="http://schemas.microsoft.com/office/excel/2006/main">
          <x14:cfRule type="dataBar" id="{cbc9e5ce-aefb-444c-869d-5d628d22e0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6">
            <colorScale>
              <cfvo type="min" val="0"/>
              <cfvo type="max"/>
              <color rgb="FFFF7128"/>
              <color rgb="FFFFEF9C"/>
            </colorScale>
            <x14:dxf/>
          </x14:cfRule>
          <xm:sqref>B21</xm:sqref>
        </x14:conditionalFormatting>
        <x14:conditionalFormatting xmlns:xm="http://schemas.microsoft.com/office/excel/2006/main">
          <x14:cfRule type="dataBar" id="{da4db958-fa3a-44f3-a8c4-c02c61af51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4">
            <colorScale>
              <cfvo type="min" val="0"/>
              <cfvo type="max"/>
              <color rgb="FFFF7128"/>
              <color rgb="FFFFEF9C"/>
            </colorScale>
            <x14:dxf/>
          </x14:cfRule>
          <xm:sqref>B22</xm:sqref>
        </x14:conditionalFormatting>
        <x14:conditionalFormatting xmlns:xm="http://schemas.microsoft.com/office/excel/2006/main">
          <x14:cfRule type="dataBar" id="{0823cc11-9204-4f45-a71b-feff17e618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2">
            <colorScale>
              <cfvo type="min" val="0"/>
              <cfvo type="max"/>
              <color rgb="FFFF7128"/>
              <color rgb="FFFFEF9C"/>
            </colorScale>
            <x14:dxf/>
          </x14:cfRule>
          <xm:sqref>B23</xm:sqref>
        </x14:conditionalFormatting>
        <x14:conditionalFormatting xmlns:xm="http://schemas.microsoft.com/office/excel/2006/main">
          <x14:cfRule type="dataBar" id="{b2e19318-dd6d-4fce-a97c-a3f2aa9860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0">
            <colorScale>
              <cfvo type="min" val="0"/>
              <cfvo type="max"/>
              <color rgb="FFFF7128"/>
              <color rgb="FFFFEF9C"/>
            </colorScale>
            <x14:dxf/>
          </x14:cfRule>
          <xm:sqref>B25</xm:sqref>
        </x14:conditionalFormatting>
        <x14:conditionalFormatting xmlns:xm="http://schemas.microsoft.com/office/excel/2006/main">
          <x14:cfRule type="dataBar" id="{1e5372a2-c906-4c5b-8787-1000667419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8">
            <colorScale>
              <cfvo type="min" val="0"/>
              <cfvo type="max"/>
              <color rgb="FFFF7128"/>
              <color rgb="FFFFEF9C"/>
            </colorScale>
            <x14:dxf/>
          </x14:cfRule>
          <xm:sqref>B27</xm:sqref>
        </x14:conditionalFormatting>
        <x14:conditionalFormatting xmlns:xm="http://schemas.microsoft.com/office/excel/2006/main">
          <x14:cfRule type="dataBar" id="{e320a1f4-c7b1-4476-8cd7-35fe46dbfc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6">
            <colorScale>
              <cfvo type="min" val="0"/>
              <cfvo type="max"/>
              <color rgb="FFFF7128"/>
              <color rgb="FFFFEF9C"/>
            </colorScale>
            <x14:dxf/>
          </x14:cfRule>
          <xm:sqref>B28</xm:sqref>
        </x14:conditionalFormatting>
        <x14:conditionalFormatting xmlns:xm="http://schemas.microsoft.com/office/excel/2006/main">
          <x14:cfRule type="dataBar" id="{3c7ee6a2-698c-481b-8f31-0cbe91febb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4">
            <colorScale>
              <cfvo type="min" val="0"/>
              <cfvo type="max"/>
              <color rgb="FFFF7128"/>
              <color rgb="FFFFEF9C"/>
            </colorScale>
            <x14:dxf/>
          </x14:cfRule>
          <xm:sqref>B29</xm:sqref>
        </x14:conditionalFormatting>
        <x14:conditionalFormatting xmlns:xm="http://schemas.microsoft.com/office/excel/2006/main">
          <x14:cfRule type="dataBar" id="{1d5fb177-5dec-46d2-b2c3-0009c9f69b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2">
            <colorScale>
              <cfvo type="min" val="0"/>
              <cfvo type="max"/>
              <color rgb="FFFF7128"/>
              <color rgb="FFFFEF9C"/>
            </colorScale>
            <x14:dxf/>
          </x14:cfRule>
          <xm:sqref>B30</xm:sqref>
        </x14:conditionalFormatting>
        <x14:conditionalFormatting xmlns:xm="http://schemas.microsoft.com/office/excel/2006/main">
          <x14:cfRule type="dataBar" id="{76a514d6-9cdb-4cb7-a913-8a24854483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30">
            <colorScale>
              <cfvo type="min" val="0"/>
              <cfvo type="max"/>
              <color rgb="FFFF7128"/>
              <color rgb="FFFFEF9C"/>
            </colorScale>
            <x14:dxf/>
          </x14:cfRule>
          <xm:sqref>B31</xm:sqref>
        </x14:conditionalFormatting>
        <x14:conditionalFormatting xmlns:xm="http://schemas.microsoft.com/office/excel/2006/main">
          <x14:cfRule type="dataBar" id="{760d0868-7914-4308-a9ca-1ef11177aa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8">
            <colorScale>
              <cfvo type="min" val="0"/>
              <cfvo type="max"/>
              <color rgb="FFFF7128"/>
              <color rgb="FFFFEF9C"/>
            </colorScale>
            <x14:dxf/>
          </x14:cfRule>
          <xm:sqref>B32</xm:sqref>
        </x14:conditionalFormatting>
        <x14:conditionalFormatting xmlns:xm="http://schemas.microsoft.com/office/excel/2006/main">
          <x14:cfRule type="dataBar" id="{9cc46085-7175-48e8-8fc3-857890372e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6">
            <colorScale>
              <cfvo type="min" val="0"/>
              <cfvo type="max"/>
              <color rgb="FFFF7128"/>
              <color rgb="FFFFEF9C"/>
            </colorScale>
            <x14:dxf/>
          </x14:cfRule>
          <xm:sqref>B33</xm:sqref>
        </x14:conditionalFormatting>
        <x14:conditionalFormatting xmlns:xm="http://schemas.microsoft.com/office/excel/2006/main">
          <x14:cfRule type="dataBar" id="{2df54e19-6f44-4193-98b7-ac8e06bd88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4">
            <colorScale>
              <cfvo type="min" val="0"/>
              <cfvo type="max"/>
              <color rgb="FFFF7128"/>
              <color rgb="FFFFEF9C"/>
            </colorScale>
            <x14:dxf/>
          </x14:cfRule>
          <xm:sqref>B34</xm:sqref>
        </x14:conditionalFormatting>
        <x14:conditionalFormatting xmlns:xm="http://schemas.microsoft.com/office/excel/2006/main">
          <x14:cfRule type="dataBar" id="{11005cbf-83d6-4f61-a5df-f6b6436607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2">
            <colorScale>
              <cfvo type="min" val="0"/>
              <cfvo type="max"/>
              <color rgb="FFFF7128"/>
              <color rgb="FFFFEF9C"/>
            </colorScale>
            <x14:dxf/>
          </x14:cfRule>
          <xm:sqref>B35:C35</xm:sqref>
        </x14:conditionalFormatting>
        <x14:conditionalFormatting xmlns:xm="http://schemas.microsoft.com/office/excel/2006/main">
          <x14:cfRule type="dataBar" id="{fc898ec9-3ac6-4d5c-8ec4-a9b796dd1e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0">
            <colorScale>
              <cfvo type="min" val="0"/>
              <cfvo type="max"/>
              <color rgb="FFFF7128"/>
              <color rgb="FFFFEF9C"/>
            </colorScale>
            <x14:dxf/>
          </x14:cfRule>
          <xm:sqref>B36</xm:sqref>
        </x14:conditionalFormatting>
        <x14:conditionalFormatting xmlns:xm="http://schemas.microsoft.com/office/excel/2006/main">
          <x14:cfRule type="dataBar" id="{fffa3709-97f1-4633-88c3-64a9d7d423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8">
            <colorScale>
              <cfvo type="min" val="0"/>
              <cfvo type="max"/>
              <color rgb="FFFF7128"/>
              <color rgb="FFFFEF9C"/>
            </colorScale>
            <x14:dxf/>
          </x14:cfRule>
          <xm:sqref>B37:B38</xm:sqref>
        </x14:conditionalFormatting>
        <x14:conditionalFormatting xmlns:xm="http://schemas.microsoft.com/office/excel/2006/main">
          <x14:cfRule type="dataBar" id="{8d0dd330-222c-45c4-be43-9fdd581bc0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6">
            <colorScale>
              <cfvo type="min" val="0"/>
              <cfvo type="max"/>
              <color rgb="FFFF7128"/>
              <color rgb="FFFFEF9C"/>
            </colorScale>
            <x14:dxf/>
          </x14:cfRule>
          <xm:sqref>B40</xm:sqref>
        </x14:conditionalFormatting>
        <x14:conditionalFormatting xmlns:xm="http://schemas.microsoft.com/office/excel/2006/main">
          <x14:cfRule type="dataBar" id="{9d583c2b-8e14-4df2-a0c3-1fd2de0e32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">
            <colorScale>
              <cfvo type="min" val="0"/>
              <cfvo type="max"/>
              <color rgb="FFFF7128"/>
              <color rgb="FFFFEF9C"/>
            </colorScale>
            <x14:dxf/>
          </x14:cfRule>
          <xm:sqref>B41</xm:sqref>
        </x14:conditionalFormatting>
        <x14:conditionalFormatting xmlns:xm="http://schemas.microsoft.com/office/excel/2006/main">
          <x14:cfRule type="dataBar" id="{ae231d05-b346-4d7b-86e2-9d2871fc23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2">
            <colorScale>
              <cfvo type="min" val="0"/>
              <cfvo type="max"/>
              <color rgb="FFFF7128"/>
              <color rgb="FFFFEF9C"/>
            </colorScale>
            <x14:dxf/>
          </x14:cfRule>
          <xm:sqref>B42</xm:sqref>
        </x14:conditionalFormatting>
        <x14:conditionalFormatting xmlns:xm="http://schemas.microsoft.com/office/excel/2006/main">
          <x14:cfRule type="dataBar" id="{0c8a07f2-913f-49e6-8803-7b431715c3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">
            <colorScale>
              <cfvo type="min" val="0"/>
              <cfvo type="max"/>
              <color rgb="FFFF7128"/>
              <color rgb="FFFFEF9C"/>
            </colorScale>
            <x14:dxf/>
          </x14:cfRule>
          <xm:sqref>B43</xm:sqref>
        </x14:conditionalFormatting>
        <x14:conditionalFormatting xmlns:xm="http://schemas.microsoft.com/office/excel/2006/main">
          <x14:cfRule type="dataBar" id="{5e0a4396-e04d-48f4-b3f0-c5410a7a1f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">
            <colorScale>
              <cfvo type="min" val="0"/>
              <cfvo type="max"/>
              <color rgb="FFFF7128"/>
              <color rgb="FFFFEF9C"/>
            </colorScale>
            <x14:dxf/>
          </x14:cfRule>
          <xm:sqref>B44</xm:sqref>
        </x14:conditionalFormatting>
        <x14:conditionalFormatting xmlns:xm="http://schemas.microsoft.com/office/excel/2006/main">
          <x14:cfRule type="dataBar" id="{2e4ce65d-f533-4ab2-b483-c24cfa5a73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">
            <colorScale>
              <cfvo type="min" val="0"/>
              <cfvo type="max"/>
              <color rgb="FFFF7128"/>
              <color rgb="FFFFEF9C"/>
            </colorScale>
            <x14:dxf/>
          </x14:cfRule>
          <xm:sqref>B46</xm:sqref>
        </x14:conditionalFormatting>
        <x14:conditionalFormatting xmlns:xm="http://schemas.microsoft.com/office/excel/2006/main">
          <x14:cfRule type="dataBar" id="{fa82a675-6342-4d26-a5df-7e8aac08a1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">
            <colorScale>
              <cfvo type="min" val="0"/>
              <cfvo type="max"/>
              <color rgb="FFFF7128"/>
              <color rgb="FFFFEF9C"/>
            </colorScale>
            <x14:dxf/>
          </x14:cfRule>
          <xm:sqref>B47</xm:sqref>
        </x14:conditionalFormatting>
        <x14:conditionalFormatting xmlns:xm="http://schemas.microsoft.com/office/excel/2006/main">
          <x14:cfRule type="dataBar" id="{9f214d64-e65a-4d3c-86f7-4438a938df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">
            <colorScale>
              <cfvo type="min" val="0"/>
              <cfvo type="max"/>
              <color rgb="FFFF7128"/>
              <color rgb="FFFFEF9C"/>
            </colorScale>
            <x14:dxf/>
          </x14:cfRule>
          <xm:sqref>B48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5.5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17.666666666666664</v>
      </c>
      <c r="D4" s="207" t="s">
        <v>178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26.166666666666664</v>
      </c>
      <c r="D5" s="192" t="s">
        <v>177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30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5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/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3" t="s">
        <v>83</v>
      </c>
      <c r="F10" s="73" t="s">
        <v>0</v>
      </c>
      <c r="G10" s="7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72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72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72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72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72">
        <v>8</v>
      </c>
      <c r="B18" s="175"/>
      <c r="C18" s="75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72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5</v>
      </c>
      <c r="G19" s="20" t="s">
        <v>61</v>
      </c>
      <c r="H19" s="23">
        <f>F19/G7*1</f>
        <v>1</v>
      </c>
      <c r="I19" s="3"/>
    </row>
    <row r="20" spans="1:9" ht="71.25" customHeight="1">
      <c r="A20" s="72">
        <v>10</v>
      </c>
      <c r="B20" s="171"/>
      <c r="C20" s="171"/>
      <c r="D20" s="8" t="s">
        <v>26</v>
      </c>
      <c r="E20" s="20" t="s">
        <v>53</v>
      </c>
      <c r="F20" s="22">
        <f>G8+G9</f>
        <v>1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72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72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72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72">
        <v>12</v>
      </c>
      <c r="B24" s="171"/>
      <c r="C24" s="171"/>
      <c r="D24" s="8" t="s">
        <v>66</v>
      </c>
      <c r="E24" s="20" t="s">
        <v>15</v>
      </c>
      <c r="F24" s="35"/>
      <c r="G24" s="20" t="s">
        <v>11</v>
      </c>
      <c r="H24" s="23">
        <f>IF(F24=1,0.5,0)</f>
        <v>0</v>
      </c>
      <c r="I24" s="3"/>
    </row>
    <row r="25" spans="1:9" ht="42" customHeight="1">
      <c r="A25" s="72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72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72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72">
        <v>16</v>
      </c>
      <c r="B28" s="171" t="s">
        <v>35</v>
      </c>
      <c r="C28" s="74" t="s">
        <v>34</v>
      </c>
      <c r="D28" s="8" t="s">
        <v>68</v>
      </c>
      <c r="E28" s="20" t="s">
        <v>53</v>
      </c>
      <c r="F28" s="35">
        <v>30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30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19</v>
      </c>
      <c r="G31" s="20" t="s">
        <v>75</v>
      </c>
      <c r="H31" s="23">
        <f>F31/$G$6*2</f>
        <v>1.2666666666666666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19</v>
      </c>
      <c r="G32" s="20" t="s">
        <v>76</v>
      </c>
      <c r="H32" s="23">
        <f>F32/$G$6*3</f>
        <v>1.9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4</v>
      </c>
      <c r="G41" s="20" t="s">
        <v>42</v>
      </c>
      <c r="H41" s="23">
        <f>F41*1</f>
        <v>4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72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72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72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72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28" sqref="F28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10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25.024324324324322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39.024324324324326</v>
      </c>
      <c r="D5" s="192" t="s">
        <v>180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148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7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6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3" t="s">
        <v>83</v>
      </c>
      <c r="F10" s="73" t="s">
        <v>0</v>
      </c>
      <c r="G10" s="7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72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72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72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72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72">
        <v>8</v>
      </c>
      <c r="B18" s="175"/>
      <c r="C18" s="75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72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7</v>
      </c>
      <c r="G19" s="20" t="s">
        <v>61</v>
      </c>
      <c r="H19" s="23">
        <f>F19/G7*1</f>
        <v>1</v>
      </c>
      <c r="I19" s="3"/>
    </row>
    <row r="20" spans="1:9" ht="71.25" customHeight="1">
      <c r="A20" s="72">
        <v>10</v>
      </c>
      <c r="B20" s="171"/>
      <c r="C20" s="171"/>
      <c r="D20" s="8" t="s">
        <v>26</v>
      </c>
      <c r="E20" s="20" t="s">
        <v>53</v>
      </c>
      <c r="F20" s="22">
        <f>G8+G9</f>
        <v>7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72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72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72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72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72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72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72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72">
        <v>16</v>
      </c>
      <c r="B28" s="171" t="s">
        <v>35</v>
      </c>
      <c r="C28" s="74" t="s">
        <v>34</v>
      </c>
      <c r="D28" s="8" t="s">
        <v>68</v>
      </c>
      <c r="E28" s="20" t="s">
        <v>53</v>
      </c>
      <c r="F28" s="35">
        <v>148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148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40</v>
      </c>
      <c r="G31" s="20" t="s">
        <v>75</v>
      </c>
      <c r="H31" s="23">
        <f>F31/$G$6*2</f>
        <v>0.5405405405405406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40</v>
      </c>
      <c r="G32" s="20" t="s">
        <v>76</v>
      </c>
      <c r="H32" s="23">
        <f>F32/$G$6*3</f>
        <v>0.8108108108108109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36</v>
      </c>
      <c r="G33" s="20" t="s">
        <v>77</v>
      </c>
      <c r="H33" s="23">
        <f>F33/$G$6*4</f>
        <v>0.972972972972973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2</v>
      </c>
      <c r="G40" s="20" t="s">
        <v>41</v>
      </c>
      <c r="H40" s="23">
        <f>F40*0.5</f>
        <v>1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7</v>
      </c>
      <c r="G41" s="20" t="s">
        <v>42</v>
      </c>
      <c r="H41" s="23">
        <f>F41*1</f>
        <v>7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72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72">
        <v>21</v>
      </c>
      <c r="B44" s="171"/>
      <c r="C44" s="171"/>
      <c r="D44" s="13" t="s">
        <v>79</v>
      </c>
      <c r="E44" s="20" t="s">
        <v>10</v>
      </c>
      <c r="F44" s="35">
        <v>11</v>
      </c>
      <c r="G44" s="20" t="s">
        <v>46</v>
      </c>
      <c r="H44" s="23">
        <f>ROUND(F44*2/100,1)</f>
        <v>0.2</v>
      </c>
      <c r="I44" s="12"/>
      <c r="J44" s="3"/>
    </row>
    <row r="45" spans="1:10" ht="44.25">
      <c r="A45" s="72">
        <v>22</v>
      </c>
      <c r="B45" s="171"/>
      <c r="C45" s="171"/>
      <c r="D45" s="13" t="s">
        <v>47</v>
      </c>
      <c r="E45" s="20" t="s">
        <v>48</v>
      </c>
      <c r="F45" s="35">
        <v>2</v>
      </c>
      <c r="G45" s="20" t="s">
        <v>49</v>
      </c>
      <c r="H45" s="23">
        <f>F45*1</f>
        <v>2</v>
      </c>
      <c r="I45" s="12"/>
      <c r="J45" s="3"/>
    </row>
    <row r="46" spans="1:10" ht="44.25">
      <c r="A46" s="72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18" sqref="F18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11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20.5188679245283</v>
      </c>
      <c r="D4" s="207" t="s">
        <v>184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35.5188679245283</v>
      </c>
      <c r="D5" s="192" t="s">
        <v>183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53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2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2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3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0" t="s">
        <v>83</v>
      </c>
      <c r="F10" s="130" t="s">
        <v>0</v>
      </c>
      <c r="G10" s="130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29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29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29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29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29">
        <v>8</v>
      </c>
      <c r="B18" s="175"/>
      <c r="C18" s="128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29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2</v>
      </c>
      <c r="I19" s="3"/>
    </row>
    <row r="20" spans="1:9" ht="71.25" customHeight="1">
      <c r="A20" s="129">
        <v>10</v>
      </c>
      <c r="B20" s="171"/>
      <c r="C20" s="171"/>
      <c r="D20" s="8" t="s">
        <v>26</v>
      </c>
      <c r="E20" s="20" t="s">
        <v>53</v>
      </c>
      <c r="F20" s="22">
        <f>G8+G9</f>
        <v>5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29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29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29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29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29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29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29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29">
        <v>16</v>
      </c>
      <c r="B28" s="171" t="s">
        <v>35</v>
      </c>
      <c r="C28" s="127" t="s">
        <v>34</v>
      </c>
      <c r="D28" s="8" t="s">
        <v>68</v>
      </c>
      <c r="E28" s="20" t="s">
        <v>53</v>
      </c>
      <c r="F28" s="35">
        <v>53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53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53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10</v>
      </c>
      <c r="G32" s="20" t="s">
        <v>76</v>
      </c>
      <c r="H32" s="23">
        <f>F32/$G$6*3</f>
        <v>0.5660377358490567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6</v>
      </c>
      <c r="G33" s="20" t="s">
        <v>77</v>
      </c>
      <c r="H33" s="23">
        <f>F33/$G$6*4</f>
        <v>0.4528301886792453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9</v>
      </c>
      <c r="G40" s="20" t="s">
        <v>41</v>
      </c>
      <c r="H40" s="23">
        <f>F40*0.5</f>
        <v>4.5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29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29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29">
        <v>22</v>
      </c>
      <c r="B45" s="171"/>
      <c r="C45" s="171"/>
      <c r="D45" s="13" t="s">
        <v>47</v>
      </c>
      <c r="E45" s="20" t="s">
        <v>48</v>
      </c>
      <c r="F45" s="35">
        <v>2</v>
      </c>
      <c r="G45" s="20" t="s">
        <v>49</v>
      </c>
      <c r="H45" s="23">
        <f>F45*1</f>
        <v>2</v>
      </c>
      <c r="I45" s="12"/>
      <c r="J45" s="3"/>
    </row>
    <row r="46" spans="1:10" ht="44.25">
      <c r="A46" s="129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A29:A33"/>
    <mergeCell ref="C29:C33"/>
    <mergeCell ref="B28:B47"/>
    <mergeCell ref="D29:H29"/>
    <mergeCell ref="C21:C25"/>
    <mergeCell ref="B11:B18"/>
    <mergeCell ref="C16:C17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D39:H39"/>
    <mergeCell ref="A34:A38"/>
    <mergeCell ref="D34:H34"/>
    <mergeCell ref="C34:C47"/>
    <mergeCell ref="A39:A42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2" sqref="F32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10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20.42222222222222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34.42222222222222</v>
      </c>
      <c r="D5" s="192" t="s">
        <v>187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36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1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4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0" t="s">
        <v>83</v>
      </c>
      <c r="F10" s="130" t="s">
        <v>0</v>
      </c>
      <c r="G10" s="130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29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29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29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29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29">
        <v>8</v>
      </c>
      <c r="B18" s="175"/>
      <c r="C18" s="128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29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1</v>
      </c>
      <c r="I19" s="3"/>
    </row>
    <row r="20" spans="1:9" ht="71.25" customHeight="1">
      <c r="A20" s="129">
        <v>10</v>
      </c>
      <c r="B20" s="171"/>
      <c r="C20" s="171"/>
      <c r="D20" s="8" t="s">
        <v>26</v>
      </c>
      <c r="E20" s="20" t="s">
        <v>53</v>
      </c>
      <c r="F20" s="22">
        <f>G8+G9</f>
        <v>5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29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29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29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29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29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29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29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29">
        <v>16</v>
      </c>
      <c r="B28" s="171" t="s">
        <v>35</v>
      </c>
      <c r="C28" s="127" t="s">
        <v>34</v>
      </c>
      <c r="D28" s="8" t="s">
        <v>68</v>
      </c>
      <c r="E28" s="20" t="s">
        <v>53</v>
      </c>
      <c r="F28" s="35">
        <v>36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/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30</v>
      </c>
      <c r="G31" s="20" t="s">
        <v>75</v>
      </c>
      <c r="H31" s="23">
        <f>F31/$G$6*2</f>
        <v>1.6666666666666667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4</v>
      </c>
      <c r="G32" s="20" t="s">
        <v>76</v>
      </c>
      <c r="H32" s="23">
        <f>F32/$G$6*3</f>
        <v>0.3333333333333333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2</v>
      </c>
      <c r="G33" s="20" t="s">
        <v>77</v>
      </c>
      <c r="H33" s="23">
        <f>F33/$G$6*4</f>
        <v>0.2222222222222222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3</v>
      </c>
      <c r="G41" s="20" t="s">
        <v>42</v>
      </c>
      <c r="H41" s="23">
        <f>F41*1</f>
        <v>3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29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29">
        <v>21</v>
      </c>
      <c r="B44" s="171"/>
      <c r="C44" s="171"/>
      <c r="D44" s="13" t="s">
        <v>79</v>
      </c>
      <c r="E44" s="20" t="s">
        <v>10</v>
      </c>
      <c r="F44" s="35">
        <v>8</v>
      </c>
      <c r="G44" s="20" t="s">
        <v>46</v>
      </c>
      <c r="H44" s="23">
        <f>ROUND(F44*2/100,1)</f>
        <v>0.2</v>
      </c>
      <c r="I44" s="12"/>
      <c r="J44" s="3"/>
    </row>
    <row r="45" spans="1:10" ht="44.25">
      <c r="A45" s="129">
        <v>22</v>
      </c>
      <c r="B45" s="171"/>
      <c r="C45" s="171"/>
      <c r="D45" s="13" t="s">
        <v>47</v>
      </c>
      <c r="E45" s="20" t="s">
        <v>48</v>
      </c>
      <c r="F45" s="35">
        <v>6</v>
      </c>
      <c r="G45" s="20" t="s">
        <v>49</v>
      </c>
      <c r="H45" s="23">
        <f>F45*1</f>
        <v>6</v>
      </c>
      <c r="I45" s="12"/>
      <c r="J45" s="3"/>
    </row>
    <row r="46" spans="1:10" ht="44.25">
      <c r="A46" s="129">
        <v>23</v>
      </c>
      <c r="B46" s="171"/>
      <c r="C46" s="171"/>
      <c r="D46" s="13" t="s">
        <v>80</v>
      </c>
      <c r="E46" s="20" t="s">
        <v>14</v>
      </c>
      <c r="F46" s="35">
        <v>1</v>
      </c>
      <c r="G46" s="20" t="s">
        <v>50</v>
      </c>
      <c r="H46" s="23">
        <f>F46*0.5</f>
        <v>0.5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A29:A33"/>
    <mergeCell ref="C29:C33"/>
    <mergeCell ref="B28:B47"/>
    <mergeCell ref="D29:H29"/>
    <mergeCell ref="C21:C25"/>
    <mergeCell ref="B11:B18"/>
    <mergeCell ref="C16:C17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D39:H39"/>
    <mergeCell ref="A34:A38"/>
    <mergeCell ref="D34:H34"/>
    <mergeCell ref="C34:C47"/>
    <mergeCell ref="A39:A42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9">
      <selection activeCell="G7" sqref="G7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193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5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5.333333333333334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20.366666666666667</v>
      </c>
      <c r="D4" s="207" t="s">
        <v>192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30.700000000000003</v>
      </c>
      <c r="D5" s="192" t="s">
        <v>191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60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6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4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3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0" t="s">
        <v>83</v>
      </c>
      <c r="F10" s="130" t="s">
        <v>0</v>
      </c>
      <c r="G10" s="130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29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29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29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29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29">
        <v>8</v>
      </c>
      <c r="B18" s="175"/>
      <c r="C18" s="128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29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5</v>
      </c>
      <c r="G19" s="20" t="s">
        <v>61</v>
      </c>
      <c r="H19" s="23">
        <f>F19/G7*1</f>
        <v>0.8333333333333334</v>
      </c>
      <c r="I19" s="3"/>
    </row>
    <row r="20" spans="1:9" ht="71.25" customHeight="1">
      <c r="A20" s="129">
        <v>10</v>
      </c>
      <c r="B20" s="171"/>
      <c r="C20" s="171"/>
      <c r="D20" s="8" t="s">
        <v>26</v>
      </c>
      <c r="E20" s="20" t="s">
        <v>53</v>
      </c>
      <c r="F20" s="22">
        <f>G8+G9</f>
        <v>7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29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29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29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29">
        <v>12</v>
      </c>
      <c r="B24" s="171"/>
      <c r="C24" s="171"/>
      <c r="D24" s="8" t="s">
        <v>66</v>
      </c>
      <c r="E24" s="20" t="s">
        <v>15</v>
      </c>
      <c r="F24" s="35"/>
      <c r="G24" s="20" t="s">
        <v>11</v>
      </c>
      <c r="H24" s="23">
        <f>IF(F24=1,0.5,0)</f>
        <v>0</v>
      </c>
      <c r="I24" s="3"/>
    </row>
    <row r="25" spans="1:9" ht="42" customHeight="1">
      <c r="A25" s="129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29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29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29">
        <v>16</v>
      </c>
      <c r="B28" s="171" t="s">
        <v>35</v>
      </c>
      <c r="C28" s="127" t="s">
        <v>34</v>
      </c>
      <c r="D28" s="8" t="s">
        <v>68</v>
      </c>
      <c r="E28" s="20" t="s">
        <v>53</v>
      </c>
      <c r="F28" s="35">
        <v>55</v>
      </c>
      <c r="G28" s="20" t="s">
        <v>36</v>
      </c>
      <c r="H28" s="23">
        <f>F28/G6*4</f>
        <v>3.6666666666666665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55</v>
      </c>
      <c r="G30" s="20" t="s">
        <v>74</v>
      </c>
      <c r="H30" s="23">
        <f>F30/$G$6*1</f>
        <v>0.9166666666666666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55</v>
      </c>
      <c r="G31" s="20" t="s">
        <v>75</v>
      </c>
      <c r="H31" s="23">
        <f>F31/$G$6*2</f>
        <v>1.8333333333333333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55</v>
      </c>
      <c r="G32" s="20" t="s">
        <v>76</v>
      </c>
      <c r="H32" s="23">
        <f>F32/$G$6*3</f>
        <v>2.75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3</v>
      </c>
      <c r="G40" s="20" t="s">
        <v>41</v>
      </c>
      <c r="H40" s="23">
        <f>F40*0.5</f>
        <v>1.5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0</v>
      </c>
      <c r="G41" s="20" t="s">
        <v>42</v>
      </c>
      <c r="H41" s="23">
        <f>F41*1</f>
        <v>0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29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29">
        <v>21</v>
      </c>
      <c r="B44" s="171"/>
      <c r="C44" s="171"/>
      <c r="D44" s="13" t="s">
        <v>79</v>
      </c>
      <c r="E44" s="20" t="s">
        <v>10</v>
      </c>
      <c r="F44" s="35">
        <v>10</v>
      </c>
      <c r="G44" s="20" t="s">
        <v>46</v>
      </c>
      <c r="H44" s="23">
        <f>ROUND(F44*2/100,1)</f>
        <v>0.2</v>
      </c>
      <c r="I44" s="12"/>
      <c r="J44" s="3"/>
    </row>
    <row r="45" spans="1:10" ht="44.25">
      <c r="A45" s="129">
        <v>22</v>
      </c>
      <c r="B45" s="171"/>
      <c r="C45" s="171"/>
      <c r="D45" s="13" t="s">
        <v>47</v>
      </c>
      <c r="E45" s="20" t="s">
        <v>48</v>
      </c>
      <c r="F45" s="35">
        <v>2</v>
      </c>
      <c r="G45" s="20" t="s">
        <v>49</v>
      </c>
      <c r="H45" s="23">
        <f>F45*1</f>
        <v>2</v>
      </c>
      <c r="I45" s="12"/>
      <c r="J45" s="3"/>
    </row>
    <row r="46" spans="1:10" ht="44.25">
      <c r="A46" s="129">
        <v>23</v>
      </c>
      <c r="B46" s="171"/>
      <c r="C46" s="171"/>
      <c r="D46" s="13" t="s">
        <v>80</v>
      </c>
      <c r="E46" s="20" t="s">
        <v>14</v>
      </c>
      <c r="F46" s="35">
        <v>5</v>
      </c>
      <c r="G46" s="20" t="s">
        <v>50</v>
      </c>
      <c r="H46" s="23">
        <f>F46*0.5</f>
        <v>2.5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password="CF7A" sheet="1" objects="1" scenarios="1" selectLockedCells="1"/>
  <mergeCells count="29"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4:H34"/>
    <mergeCell ref="C34:C47"/>
    <mergeCell ref="B28:B4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21">
      <selection activeCell="F31" sqref="F31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44" t="s">
        <v>13</v>
      </c>
      <c r="B1" s="245"/>
      <c r="C1" s="246"/>
      <c r="D1" s="235" t="s">
        <v>100</v>
      </c>
      <c r="E1" s="236"/>
      <c r="F1" s="236"/>
      <c r="G1" s="236"/>
      <c r="H1" s="237"/>
      <c r="I1" s="1"/>
      <c r="J1" s="1"/>
      <c r="K1" s="1"/>
    </row>
    <row r="2" spans="1:11" ht="15">
      <c r="A2" s="229" t="s">
        <v>86</v>
      </c>
      <c r="B2" s="230"/>
      <c r="C2" s="149">
        <f>SUM(H11:H18)</f>
        <v>8.977272727272727</v>
      </c>
      <c r="D2" s="238"/>
      <c r="E2" s="239"/>
      <c r="F2" s="239"/>
      <c r="G2" s="239"/>
      <c r="H2" s="240"/>
      <c r="I2" s="3"/>
      <c r="J2" s="1"/>
      <c r="K2" s="1"/>
    </row>
    <row r="3" spans="1:11" ht="15">
      <c r="A3" s="231" t="s">
        <v>87</v>
      </c>
      <c r="B3" s="232"/>
      <c r="C3" s="148">
        <f>SUM(H19:H27)</f>
        <v>12</v>
      </c>
      <c r="D3" s="241"/>
      <c r="E3" s="242"/>
      <c r="F3" s="242"/>
      <c r="G3" s="242"/>
      <c r="H3" s="243"/>
      <c r="I3" s="1"/>
      <c r="J3" s="1"/>
      <c r="K3" s="1"/>
    </row>
    <row r="4" spans="1:9" ht="16.5" thickBot="1">
      <c r="A4" s="233" t="s">
        <v>88</v>
      </c>
      <c r="B4" s="234"/>
      <c r="C4" s="147">
        <f>SUM(H28:H28,H30:H33,H35:H38,H40:H47)</f>
        <v>31.245454545454546</v>
      </c>
      <c r="D4" s="207" t="s">
        <v>195</v>
      </c>
      <c r="E4" s="208"/>
      <c r="F4" s="208"/>
      <c r="G4" s="208"/>
      <c r="H4" s="209"/>
      <c r="I4" s="4"/>
    </row>
    <row r="5" spans="1:9" ht="16.5" thickBot="1">
      <c r="A5" s="247" t="s">
        <v>54</v>
      </c>
      <c r="B5" s="248"/>
      <c r="C5" s="146">
        <f>SUM(C2:C4)</f>
        <v>52.22272727272727</v>
      </c>
      <c r="D5" s="192" t="s">
        <v>194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44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2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4</v>
      </c>
      <c r="H9" s="6" t="s">
        <v>4</v>
      </c>
      <c r="I9" s="3"/>
    </row>
    <row r="10" spans="1:9" s="7" customFormat="1" ht="62.25" customHeight="1">
      <c r="A10" s="145" t="s">
        <v>3</v>
      </c>
      <c r="B10" s="144" t="s">
        <v>81</v>
      </c>
      <c r="C10" s="250" t="s">
        <v>82</v>
      </c>
      <c r="D10" s="250"/>
      <c r="E10" s="142" t="s">
        <v>83</v>
      </c>
      <c r="F10" s="142" t="s">
        <v>0</v>
      </c>
      <c r="G10" s="142" t="s">
        <v>1</v>
      </c>
      <c r="H10" s="141" t="s">
        <v>2</v>
      </c>
      <c r="I10" s="19"/>
    </row>
    <row r="11" spans="1:9" ht="33.75" customHeight="1">
      <c r="A11" s="139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140"/>
      <c r="G11" s="18" t="s">
        <v>18</v>
      </c>
      <c r="H11" s="31">
        <f>IF(F11=1,1,0)</f>
        <v>0</v>
      </c>
      <c r="I11" s="3"/>
    </row>
    <row r="12" spans="1:9" ht="33.75" customHeight="1">
      <c r="A12" s="139">
        <v>2</v>
      </c>
      <c r="B12" s="175"/>
      <c r="C12" s="173"/>
      <c r="D12" s="8" t="s">
        <v>70</v>
      </c>
      <c r="E12" s="21" t="s">
        <v>17</v>
      </c>
      <c r="F12" s="35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139">
        <v>3</v>
      </c>
      <c r="B13" s="175"/>
      <c r="C13" s="173"/>
      <c r="D13" s="8" t="s">
        <v>71</v>
      </c>
      <c r="E13" s="21" t="s">
        <v>17</v>
      </c>
      <c r="F13" s="35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6">
        <v>4</v>
      </c>
      <c r="B14" s="175"/>
      <c r="C14" s="173"/>
      <c r="D14" s="8" t="s">
        <v>72</v>
      </c>
      <c r="E14" s="20" t="s">
        <v>15</v>
      </c>
      <c r="F14" s="138">
        <v>1</v>
      </c>
      <c r="G14" s="20" t="s">
        <v>5</v>
      </c>
      <c r="H14" s="23">
        <f>IF(F14=1,2,0)</f>
        <v>2</v>
      </c>
      <c r="I14" s="3"/>
    </row>
    <row r="15" spans="1:9" ht="30">
      <c r="A15" s="136">
        <v>5</v>
      </c>
      <c r="B15" s="175"/>
      <c r="C15" s="174"/>
      <c r="D15" s="8" t="s">
        <v>73</v>
      </c>
      <c r="E15" s="20" t="s">
        <v>17</v>
      </c>
      <c r="F15" s="35">
        <v>1</v>
      </c>
      <c r="G15" s="20" t="s">
        <v>12</v>
      </c>
      <c r="H15" s="23">
        <f>IF(F15=1,1,0)</f>
        <v>1</v>
      </c>
      <c r="I15" s="3"/>
    </row>
    <row r="16" spans="1:9" ht="51" customHeight="1">
      <c r="A16" s="136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6">
        <v>7</v>
      </c>
      <c r="B17" s="175"/>
      <c r="C17" s="174"/>
      <c r="D17" s="8" t="s">
        <v>85</v>
      </c>
      <c r="E17" s="20" t="s">
        <v>53</v>
      </c>
      <c r="F17" s="35">
        <v>29</v>
      </c>
      <c r="G17" s="20" t="s">
        <v>19</v>
      </c>
      <c r="H17" s="23">
        <f>F17/G6*3</f>
        <v>1.977272727272727</v>
      </c>
      <c r="I17" s="3"/>
    </row>
    <row r="18" spans="1:9" ht="103.5" customHeight="1">
      <c r="A18" s="136">
        <v>8</v>
      </c>
      <c r="B18" s="175"/>
      <c r="C18" s="128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6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5">
        <v>6</v>
      </c>
      <c r="G19" s="20" t="s">
        <v>61</v>
      </c>
      <c r="H19" s="23">
        <f>F19/G7*1</f>
        <v>3</v>
      </c>
      <c r="I19" s="3"/>
    </row>
    <row r="20" spans="1:9" ht="71.25" customHeight="1">
      <c r="A20" s="136">
        <v>10</v>
      </c>
      <c r="B20" s="171"/>
      <c r="C20" s="171"/>
      <c r="D20" s="8" t="s">
        <v>26</v>
      </c>
      <c r="E20" s="20" t="s">
        <v>53</v>
      </c>
      <c r="F20" s="22">
        <f>G8+G9</f>
        <v>5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6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6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6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6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6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36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6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6">
        <v>16</v>
      </c>
      <c r="B28" s="171" t="s">
        <v>35</v>
      </c>
      <c r="C28" s="127" t="s">
        <v>34</v>
      </c>
      <c r="D28" s="8" t="s">
        <v>68</v>
      </c>
      <c r="E28" s="20" t="s">
        <v>53</v>
      </c>
      <c r="F28" s="35">
        <v>44</v>
      </c>
      <c r="G28" s="20" t="s">
        <v>36</v>
      </c>
      <c r="H28" s="23">
        <f>F28/G6*4</f>
        <v>4</v>
      </c>
      <c r="I28" s="3"/>
    </row>
    <row r="29" spans="1:10" ht="15">
      <c r="A29" s="249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249"/>
      <c r="B30" s="171"/>
      <c r="C30" s="171"/>
      <c r="D30" s="8" t="s">
        <v>38</v>
      </c>
      <c r="E30" s="20" t="s">
        <v>53</v>
      </c>
      <c r="F30" s="35">
        <v>44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249"/>
      <c r="B31" s="171"/>
      <c r="C31" s="171"/>
      <c r="D31" s="8" t="s">
        <v>7</v>
      </c>
      <c r="E31" s="20" t="s">
        <v>53</v>
      </c>
      <c r="F31" s="35">
        <v>44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249"/>
      <c r="B32" s="171"/>
      <c r="C32" s="171"/>
      <c r="D32" s="8" t="s">
        <v>8</v>
      </c>
      <c r="E32" s="20" t="s">
        <v>53</v>
      </c>
      <c r="F32" s="35">
        <v>44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249"/>
      <c r="B33" s="171"/>
      <c r="C33" s="171"/>
      <c r="D33" s="8" t="s">
        <v>91</v>
      </c>
      <c r="E33" s="20" t="s">
        <v>53</v>
      </c>
      <c r="F33" s="35">
        <v>39</v>
      </c>
      <c r="G33" s="20" t="s">
        <v>77</v>
      </c>
      <c r="H33" s="23">
        <f>F33/$G$6*4</f>
        <v>3.5454545454545454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249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249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249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249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249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249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249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249"/>
      <c r="B41" s="171"/>
      <c r="C41" s="171"/>
      <c r="D41" s="8" t="s">
        <v>8</v>
      </c>
      <c r="E41" s="20" t="s">
        <v>6</v>
      </c>
      <c r="F41" s="35">
        <v>4</v>
      </c>
      <c r="G41" s="20" t="s">
        <v>42</v>
      </c>
      <c r="H41" s="23">
        <f>F41*1</f>
        <v>4</v>
      </c>
      <c r="I41" s="12"/>
      <c r="J41" s="3"/>
    </row>
    <row r="42" spans="1:10" ht="19.5" customHeight="1">
      <c r="A42" s="249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6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6">
        <v>21</v>
      </c>
      <c r="B44" s="171"/>
      <c r="C44" s="171"/>
      <c r="D44" s="13" t="s">
        <v>79</v>
      </c>
      <c r="E44" s="20" t="s">
        <v>10</v>
      </c>
      <c r="F44" s="35">
        <v>37</v>
      </c>
      <c r="G44" s="20" t="s">
        <v>46</v>
      </c>
      <c r="H44" s="23">
        <f>ROUND(F44*2/100,1)</f>
        <v>0.7</v>
      </c>
      <c r="I44" s="12"/>
      <c r="J44" s="3"/>
    </row>
    <row r="45" spans="1:10" ht="44.25">
      <c r="A45" s="136">
        <v>22</v>
      </c>
      <c r="B45" s="171"/>
      <c r="C45" s="171"/>
      <c r="D45" s="13" t="s">
        <v>47</v>
      </c>
      <c r="E45" s="20" t="s">
        <v>48</v>
      </c>
      <c r="F45" s="35">
        <v>4</v>
      </c>
      <c r="G45" s="20" t="s">
        <v>49</v>
      </c>
      <c r="H45" s="23">
        <f>F45*1</f>
        <v>4</v>
      </c>
      <c r="I45" s="12"/>
      <c r="J45" s="3"/>
    </row>
    <row r="46" spans="1:10" ht="44.25">
      <c r="A46" s="136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135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1:B18"/>
    <mergeCell ref="C16:C17"/>
    <mergeCell ref="A9:F9"/>
    <mergeCell ref="C11:C15"/>
    <mergeCell ref="C26:C27"/>
    <mergeCell ref="B19:B27"/>
    <mergeCell ref="C19:C20"/>
    <mergeCell ref="C10:D10"/>
    <mergeCell ref="D34:H34"/>
    <mergeCell ref="A39:A42"/>
    <mergeCell ref="C34:C47"/>
    <mergeCell ref="D29:H29"/>
    <mergeCell ref="C21:C25"/>
    <mergeCell ref="A29:A33"/>
    <mergeCell ref="C29:C33"/>
    <mergeCell ref="B28:B47"/>
    <mergeCell ref="D39:H39"/>
    <mergeCell ref="A34:A38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10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39</v>
      </c>
      <c r="D4" s="207" t="s">
        <v>199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53</v>
      </c>
      <c r="D5" s="192" t="s">
        <v>198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15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1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2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2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0" t="s">
        <v>83</v>
      </c>
      <c r="F10" s="130" t="s">
        <v>0</v>
      </c>
      <c r="G10" s="130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29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29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29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29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29">
        <v>8</v>
      </c>
      <c r="B18" s="175"/>
      <c r="C18" s="128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29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1</v>
      </c>
      <c r="I19" s="3"/>
    </row>
    <row r="20" spans="1:9" ht="71.25" customHeight="1">
      <c r="A20" s="129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29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29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29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29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29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29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29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29">
        <v>16</v>
      </c>
      <c r="B28" s="171" t="s">
        <v>35</v>
      </c>
      <c r="C28" s="127" t="s">
        <v>34</v>
      </c>
      <c r="D28" s="8" t="s">
        <v>68</v>
      </c>
      <c r="E28" s="20" t="s">
        <v>53</v>
      </c>
      <c r="F28" s="35">
        <v>15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15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15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15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15</v>
      </c>
      <c r="G33" s="20" t="s">
        <v>77</v>
      </c>
      <c r="H33" s="23">
        <f>F33/$G$6*4</f>
        <v>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6</v>
      </c>
      <c r="G40" s="20" t="s">
        <v>41</v>
      </c>
      <c r="H40" s="23">
        <f>F40*0.5</f>
        <v>3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7</v>
      </c>
      <c r="G41" s="20" t="s">
        <v>42</v>
      </c>
      <c r="H41" s="23">
        <f>F41*1</f>
        <v>7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1</v>
      </c>
      <c r="G42" s="20" t="s">
        <v>43</v>
      </c>
      <c r="H42" s="23">
        <f>F42*2.5</f>
        <v>2.5</v>
      </c>
      <c r="I42" s="12"/>
      <c r="J42" s="3"/>
    </row>
    <row r="43" spans="1:10" ht="30">
      <c r="A43" s="129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29">
        <v>21</v>
      </c>
      <c r="B44" s="171"/>
      <c r="C44" s="171"/>
      <c r="D44" s="13" t="s">
        <v>79</v>
      </c>
      <c r="E44" s="20" t="s">
        <v>10</v>
      </c>
      <c r="F44" s="35">
        <v>100</v>
      </c>
      <c r="G44" s="20" t="s">
        <v>46</v>
      </c>
      <c r="H44" s="23">
        <f>ROUND(F44*2/100,1)</f>
        <v>2</v>
      </c>
      <c r="I44" s="12"/>
      <c r="J44" s="3"/>
    </row>
    <row r="45" spans="1:10" ht="44.25">
      <c r="A45" s="129">
        <v>22</v>
      </c>
      <c r="B45" s="171"/>
      <c r="C45" s="171"/>
      <c r="D45" s="13" t="s">
        <v>47</v>
      </c>
      <c r="E45" s="20" t="s">
        <v>48</v>
      </c>
      <c r="F45" s="35">
        <v>2</v>
      </c>
      <c r="G45" s="20" t="s">
        <v>49</v>
      </c>
      <c r="H45" s="23">
        <f>F45*1</f>
        <v>2</v>
      </c>
      <c r="I45" s="12"/>
      <c r="J45" s="3"/>
    </row>
    <row r="46" spans="1:10" ht="44.25">
      <c r="A46" s="129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A29:A33"/>
    <mergeCell ref="C29:C33"/>
    <mergeCell ref="B28:B47"/>
    <mergeCell ref="D29:H29"/>
    <mergeCell ref="C21:C25"/>
    <mergeCell ref="B11:B18"/>
    <mergeCell ref="C16:C17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D39:H39"/>
    <mergeCell ref="A34:A38"/>
    <mergeCell ref="D34:H34"/>
    <mergeCell ref="C34:C47"/>
    <mergeCell ref="A39:A42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W67"/>
  <sheetViews>
    <sheetView zoomScale="70" zoomScaleNormal="70" zoomScalePageLayoutView="0" workbookViewId="0" topLeftCell="A12">
      <selection activeCell="F17" sqref="F17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3.3043478260869565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15.304347826086957</v>
      </c>
      <c r="D4" s="207" t="s">
        <v>203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25.608695652173914</v>
      </c>
      <c r="D5" s="192" t="s">
        <v>202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23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4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/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10</v>
      </c>
      <c r="G17" s="20" t="s">
        <v>19</v>
      </c>
      <c r="H17" s="23">
        <f>F17/G6*3</f>
        <v>1.3043478260869565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2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/>
      <c r="G23" s="20" t="s">
        <v>11</v>
      </c>
      <c r="H23" s="23">
        <f>IF(F23=1,0.5,0)</f>
        <v>0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/>
      <c r="G24" s="20" t="s">
        <v>11</v>
      </c>
      <c r="H24" s="23">
        <f>IF(F24=1,0.5,0)</f>
        <v>0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19</v>
      </c>
      <c r="G28" s="20" t="s">
        <v>36</v>
      </c>
      <c r="H28" s="23">
        <f>F28/G6*4</f>
        <v>3.3043478260869565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23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23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23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27</v>
      </c>
      <c r="G44" s="20" t="s">
        <v>46</v>
      </c>
      <c r="H44" s="23">
        <f>ROUND(F44*2/100,1)</f>
        <v>0.5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2" sqref="F32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4.5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9.333333333333332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25.6</v>
      </c>
      <c r="D4" s="207" t="s">
        <v>207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39.43333333333334</v>
      </c>
      <c r="D5" s="192" t="s">
        <v>206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6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7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10</v>
      </c>
      <c r="G17" s="20" t="s">
        <v>19</v>
      </c>
      <c r="H17" s="23">
        <f>F17/G6*3</f>
        <v>1.5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1.3333333333333333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13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20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10</v>
      </c>
      <c r="G30" s="20" t="s">
        <v>74</v>
      </c>
      <c r="H30" s="23">
        <f>F30/$G$6*1</f>
        <v>0.5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20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18</v>
      </c>
      <c r="G32" s="20" t="s">
        <v>76</v>
      </c>
      <c r="H32" s="23">
        <f>F32/$G$6*3</f>
        <v>2.7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12</v>
      </c>
      <c r="G33" s="20" t="s">
        <v>77</v>
      </c>
      <c r="H33" s="23">
        <f>F33/$G$6*4</f>
        <v>2.4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3</v>
      </c>
      <c r="G40" s="20" t="s">
        <v>41</v>
      </c>
      <c r="H40" s="23">
        <f>F40*0.5</f>
        <v>1.5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4</v>
      </c>
      <c r="G41" s="20" t="s">
        <v>42</v>
      </c>
      <c r="H41" s="23">
        <f>F41*1</f>
        <v>4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2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159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158">
        <f>SUM(H19:H27)</f>
        <v>8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157">
        <f>SUM(H28:H28,H30:H33,H35:H38,H40:H47)</f>
        <v>59.7</v>
      </c>
      <c r="D4" s="207" t="s">
        <v>211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156">
        <f>SUM(C2:C4)</f>
        <v>71.7</v>
      </c>
      <c r="D5" s="192" t="s">
        <v>210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100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7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41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15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7</v>
      </c>
      <c r="G19" s="20" t="s">
        <v>61</v>
      </c>
      <c r="H19" s="155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v>63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100</v>
      </c>
      <c r="G28" s="20" t="s">
        <v>36</v>
      </c>
      <c r="H28" s="155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100</v>
      </c>
      <c r="G30" s="20" t="s">
        <v>74</v>
      </c>
      <c r="H30" s="15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100</v>
      </c>
      <c r="G31" s="20" t="s">
        <v>75</v>
      </c>
      <c r="H31" s="15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100</v>
      </c>
      <c r="G32" s="20" t="s">
        <v>76</v>
      </c>
      <c r="H32" s="15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100</v>
      </c>
      <c r="G33" s="20" t="s">
        <v>77</v>
      </c>
      <c r="H33" s="155">
        <f>F33/$G$6*4</f>
        <v>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24</v>
      </c>
      <c r="G40" s="20" t="s">
        <v>41</v>
      </c>
      <c r="H40" s="23">
        <f>F40*0.5</f>
        <v>12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9</v>
      </c>
      <c r="G41" s="20" t="s">
        <v>42</v>
      </c>
      <c r="H41" s="23">
        <f>F41*1</f>
        <v>9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1</v>
      </c>
      <c r="G42" s="20" t="s">
        <v>43</v>
      </c>
      <c r="H42" s="23">
        <f>F42*2.5</f>
        <v>2.5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84</v>
      </c>
      <c r="G44" s="20" t="s">
        <v>46</v>
      </c>
      <c r="H44" s="23">
        <f>ROUND(F44*2/100,1)</f>
        <v>1.7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3</v>
      </c>
      <c r="G45" s="20" t="s">
        <v>49</v>
      </c>
      <c r="H45" s="23">
        <f>F45*1</f>
        <v>3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30</v>
      </c>
      <c r="G46" s="20" t="s">
        <v>50</v>
      </c>
      <c r="H46" s="155">
        <f>F46*0.5</f>
        <v>15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28">
      <selection activeCell="F36" sqref="F36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2.071428571428571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13.1</v>
      </c>
      <c r="D4" s="207" t="s">
        <v>92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17.17142857142857</v>
      </c>
      <c r="D5" s="192" t="s">
        <v>93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7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0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66" t="s">
        <v>83</v>
      </c>
      <c r="F10" s="66" t="s">
        <v>0</v>
      </c>
      <c r="G10" s="66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/>
      <c r="G12" s="18" t="s">
        <v>12</v>
      </c>
      <c r="H12" s="23">
        <f>IF(F12=1,1,0)</f>
        <v>0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67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67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67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67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67">
        <v>8</v>
      </c>
      <c r="B18" s="175"/>
      <c r="C18" s="65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67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0.5714285714285714</v>
      </c>
      <c r="I19" s="3"/>
    </row>
    <row r="20" spans="1:9" ht="71.25" customHeight="1">
      <c r="A20" s="67">
        <v>10</v>
      </c>
      <c r="B20" s="171"/>
      <c r="C20" s="171"/>
      <c r="D20" s="8" t="s">
        <v>26</v>
      </c>
      <c r="E20" s="20" t="s">
        <v>53</v>
      </c>
      <c r="F20" s="22">
        <f>G8+G9</f>
        <v>0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67">
        <v>11</v>
      </c>
      <c r="B21" s="171"/>
      <c r="C21" s="171" t="s">
        <v>29</v>
      </c>
      <c r="D21" s="8" t="s">
        <v>62</v>
      </c>
      <c r="E21" s="20" t="s">
        <v>15</v>
      </c>
      <c r="F21" s="35">
        <v>0</v>
      </c>
      <c r="G21" s="20" t="s">
        <v>63</v>
      </c>
      <c r="H21" s="23">
        <f>IF(F21=1,2,0)</f>
        <v>0</v>
      </c>
      <c r="I21" s="3"/>
    </row>
    <row r="22" spans="1:9" ht="27" customHeight="1">
      <c r="A22" s="67">
        <v>12</v>
      </c>
      <c r="B22" s="171"/>
      <c r="C22" s="171"/>
      <c r="D22" s="8" t="s">
        <v>64</v>
      </c>
      <c r="E22" s="20" t="s">
        <v>15</v>
      </c>
      <c r="F22" s="35">
        <v>0</v>
      </c>
      <c r="G22" s="20" t="s">
        <v>12</v>
      </c>
      <c r="H22" s="23">
        <f>IF(F22=1,1,0)</f>
        <v>0</v>
      </c>
      <c r="I22" s="3"/>
    </row>
    <row r="23" spans="1:9" ht="42" customHeight="1">
      <c r="A23" s="67">
        <v>12</v>
      </c>
      <c r="B23" s="171"/>
      <c r="C23" s="171"/>
      <c r="D23" s="8" t="s">
        <v>65</v>
      </c>
      <c r="E23" s="20" t="s">
        <v>15</v>
      </c>
      <c r="F23" s="35">
        <v>0</v>
      </c>
      <c r="G23" s="20" t="s">
        <v>11</v>
      </c>
      <c r="H23" s="23">
        <f>IF(F23=1,0.5,0)</f>
        <v>0</v>
      </c>
      <c r="I23" s="3"/>
    </row>
    <row r="24" spans="1:9" ht="38.25" customHeight="1">
      <c r="A24" s="67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67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67">
        <v>14</v>
      </c>
      <c r="B26" s="171"/>
      <c r="C26" s="171" t="s">
        <v>30</v>
      </c>
      <c r="D26" s="8" t="s">
        <v>31</v>
      </c>
      <c r="E26" s="20" t="s">
        <v>15</v>
      </c>
      <c r="F26" s="35"/>
      <c r="G26" s="20" t="s">
        <v>33</v>
      </c>
      <c r="H26" s="23">
        <f>IF(F26=1,2,0)</f>
        <v>0</v>
      </c>
      <c r="I26" s="3"/>
    </row>
    <row r="27" spans="1:12" ht="55.5" customHeight="1">
      <c r="A27" s="67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67">
        <v>16</v>
      </c>
      <c r="B28" s="171" t="s">
        <v>35</v>
      </c>
      <c r="C28" s="64" t="s">
        <v>34</v>
      </c>
      <c r="D28" s="8" t="s">
        <v>68</v>
      </c>
      <c r="E28" s="20" t="s">
        <v>53</v>
      </c>
      <c r="F28" s="35">
        <v>20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5</v>
      </c>
      <c r="G30" s="20" t="s">
        <v>74</v>
      </c>
      <c r="H30" s="23">
        <f>F30/$G$6*1</f>
        <v>0.25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8</v>
      </c>
      <c r="G31" s="20" t="s">
        <v>75</v>
      </c>
      <c r="H31" s="23">
        <f>F31/$G$6*2</f>
        <v>0.8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7</v>
      </c>
      <c r="G32" s="20" t="s">
        <v>76</v>
      </c>
      <c r="H32" s="23">
        <f>F32/$G$6*3</f>
        <v>1.0499999999999998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67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67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67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67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3">
      <selection activeCell="F44" sqref="F44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2.25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25.666666666666664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30.916666666666664</v>
      </c>
      <c r="D5" s="192" t="s">
        <v>214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12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8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0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6</v>
      </c>
      <c r="G19" s="20" t="s">
        <v>61</v>
      </c>
      <c r="H19" s="23">
        <f>F19/G7*1</f>
        <v>0.75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1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0</v>
      </c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/>
      <c r="G23" s="20" t="s">
        <v>11</v>
      </c>
      <c r="H23" s="23">
        <f>IF(F23=1,0.5,0)</f>
        <v>0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0</v>
      </c>
      <c r="G26" s="20" t="s">
        <v>33</v>
      </c>
      <c r="H26" s="23">
        <f>IF(F26=1,2,0)</f>
        <v>0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12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12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12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12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2</v>
      </c>
      <c r="G33" s="20" t="s">
        <v>77</v>
      </c>
      <c r="H33" s="23">
        <f>F33/$G$6*4</f>
        <v>0.6666666666666666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0</v>
      </c>
      <c r="G43" s="20" t="s">
        <v>12</v>
      </c>
      <c r="H43" s="23">
        <f>IF(F43=1,1,0)</f>
        <v>0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23</v>
      </c>
      <c r="G46" s="20" t="s">
        <v>50</v>
      </c>
      <c r="H46" s="23">
        <f>F46*0.5</f>
        <v>11.5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5" sqref="F45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3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8.76</v>
      </c>
      <c r="D4" s="207" t="s">
        <v>218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15.76</v>
      </c>
      <c r="D5" s="192" t="s">
        <v>217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25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/>
      <c r="G19" s="20" t="s">
        <v>61</v>
      </c>
      <c r="H19" s="23">
        <f>F19/G7*1</f>
        <v>0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1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/>
      <c r="G26" s="20" t="s">
        <v>33</v>
      </c>
      <c r="H26" s="23">
        <f>IF(F26=1,2,0)</f>
        <v>0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17</v>
      </c>
      <c r="G28" s="20" t="s">
        <v>36</v>
      </c>
      <c r="H28" s="23">
        <f>F28/G6*4</f>
        <v>2.72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/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/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17</v>
      </c>
      <c r="G32" s="20" t="s">
        <v>76</v>
      </c>
      <c r="H32" s="23">
        <f>F32/$G$6*3</f>
        <v>2.04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3</v>
      </c>
      <c r="G41" s="20" t="s">
        <v>42</v>
      </c>
      <c r="H41" s="23">
        <f>F41*1</f>
        <v>3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/>
      <c r="G43" s="20" t="s">
        <v>12</v>
      </c>
      <c r="H43" s="23">
        <f>IF(F43=1,1,0)</f>
        <v>0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22">
      <selection activeCell="F33" sqref="F33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4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11.440000000000001</v>
      </c>
      <c r="D4" s="207" t="s">
        <v>221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18.44</v>
      </c>
      <c r="D5" s="192" t="s">
        <v>220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25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2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2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/>
      <c r="G12" s="18" t="s">
        <v>12</v>
      </c>
      <c r="H12" s="23">
        <f>IF(F12=1,1,0)</f>
        <v>0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3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/>
      <c r="G23" s="20" t="s">
        <v>11</v>
      </c>
      <c r="H23" s="23">
        <f>IF(F23=1,0.5,0)</f>
        <v>0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/>
      <c r="G24" s="20" t="s">
        <v>11</v>
      </c>
      <c r="H24" s="23">
        <f>IF(F24=1,0.5,0)</f>
        <v>0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/>
      <c r="G26" s="20" t="s">
        <v>33</v>
      </c>
      <c r="H26" s="23">
        <f>IF(F26=1,2,0)</f>
        <v>0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25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4</v>
      </c>
      <c r="G30" s="20" t="s">
        <v>74</v>
      </c>
      <c r="H30" s="23">
        <f>F30/$G$6*1</f>
        <v>0.16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6</v>
      </c>
      <c r="G31" s="20" t="s">
        <v>75</v>
      </c>
      <c r="H31" s="23">
        <f>F31/$G$6*2</f>
        <v>0.48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15</v>
      </c>
      <c r="G32" s="20" t="s">
        <v>76</v>
      </c>
      <c r="H32" s="23">
        <f>F32/$G$6*3</f>
        <v>1.7999999999999998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3</v>
      </c>
      <c r="G41" s="20" t="s">
        <v>42</v>
      </c>
      <c r="H41" s="23">
        <f>F41*1</f>
        <v>3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D5" sqref="D5:H5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3.646153846153846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4.5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8.176923076923078</v>
      </c>
      <c r="D4" s="207" t="s">
        <v>227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16.323076923076925</v>
      </c>
      <c r="D5" s="192" t="s">
        <v>164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65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5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14</v>
      </c>
      <c r="G17" s="20" t="s">
        <v>19</v>
      </c>
      <c r="H17" s="23">
        <f>F17/G6*3</f>
        <v>0.6461538461538462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0</v>
      </c>
      <c r="G18" s="9" t="s">
        <v>24</v>
      </c>
      <c r="H18" s="23">
        <f>IF(F18=1,1,0)+IF(F18=2,2,0)</f>
        <v>0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0</v>
      </c>
      <c r="G19" s="20" t="s">
        <v>61</v>
      </c>
      <c r="H19" s="23">
        <f>F19/G7*1</f>
        <v>0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1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0</v>
      </c>
      <c r="G24" s="20" t="s">
        <v>11</v>
      </c>
      <c r="H24" s="23">
        <f>IF(F24=1,0.5,0)</f>
        <v>0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0</v>
      </c>
      <c r="G26" s="20" t="s">
        <v>33</v>
      </c>
      <c r="H26" s="23">
        <f>IF(F26=1,2,0)</f>
        <v>0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30</v>
      </c>
      <c r="G28" s="20" t="s">
        <v>36</v>
      </c>
      <c r="H28" s="23">
        <f>F28/G6*4</f>
        <v>1.8461538461538463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15</v>
      </c>
      <c r="G30" s="20" t="s">
        <v>74</v>
      </c>
      <c r="H30" s="23">
        <f>F30/$G$6*1</f>
        <v>0.23076923076923078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4</v>
      </c>
      <c r="G31" s="20" t="s">
        <v>75</v>
      </c>
      <c r="H31" s="23">
        <f>F31/$G$6*2</f>
        <v>0.12307692307692308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24</v>
      </c>
      <c r="G32" s="20" t="s">
        <v>76</v>
      </c>
      <c r="H32" s="23">
        <f>F32/$G$6*3</f>
        <v>1.1076923076923078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6</v>
      </c>
      <c r="G33" s="20" t="s">
        <v>77</v>
      </c>
      <c r="H33" s="23">
        <f>F33/$G$6*4</f>
        <v>0.36923076923076925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3</v>
      </c>
      <c r="G41" s="20" t="s">
        <v>42</v>
      </c>
      <c r="H41" s="23">
        <f>F41*1</f>
        <v>3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0</v>
      </c>
      <c r="G43" s="20" t="s">
        <v>12</v>
      </c>
      <c r="H43" s="23">
        <f>IF(F43=1,1,0)</f>
        <v>0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6" sqref="F46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7.666666666666666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14.5</v>
      </c>
      <c r="D4" s="207" t="s">
        <v>229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26.166666666666664</v>
      </c>
      <c r="D5" s="192" t="s">
        <v>228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54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6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2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2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0.6666666666666666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54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/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/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54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4</v>
      </c>
      <c r="G46" s="20" t="s">
        <v>50</v>
      </c>
      <c r="H46" s="23">
        <f>F46*0.5</f>
        <v>2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13" sqref="F13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7</v>
      </c>
      <c r="D4" s="207" t="s">
        <v>233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17</v>
      </c>
      <c r="D5" s="192" t="s">
        <v>232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/>
      <c r="G19" s="20" t="s">
        <v>61</v>
      </c>
      <c r="H19" s="23">
        <f>F19/G7*1</f>
        <v>0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2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20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/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/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/>
      <c r="G32" s="20" t="s">
        <v>76</v>
      </c>
      <c r="H32" s="23">
        <f>F32/$G$6*3</f>
        <v>0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/>
      <c r="G45" s="20" t="s">
        <v>49</v>
      </c>
      <c r="H45" s="23">
        <f>F45*1</f>
        <v>0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1</v>
      </c>
      <c r="G46" s="20" t="s">
        <v>50</v>
      </c>
      <c r="H46" s="23">
        <f>F46*0.5</f>
        <v>0.5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18" sqref="F18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6.831325301204819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10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31.512048192771083</v>
      </c>
      <c r="D4" s="207" t="s">
        <v>241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48.3433734939759</v>
      </c>
      <c r="D5" s="192" t="s">
        <v>240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83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4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1</v>
      </c>
      <c r="G14" s="20" t="s">
        <v>5</v>
      </c>
      <c r="H14" s="23">
        <f>IF(F14=1,2,0)</f>
        <v>2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23</v>
      </c>
      <c r="G17" s="20" t="s">
        <v>19</v>
      </c>
      <c r="H17" s="23">
        <f>F17/G6*3</f>
        <v>0.8313253012048193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3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5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83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83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83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83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21</v>
      </c>
      <c r="G33" s="20" t="s">
        <v>77</v>
      </c>
      <c r="H33" s="23">
        <f>F33/$G$6*4</f>
        <v>1.0120481927710843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5</v>
      </c>
      <c r="G41" s="20" t="s">
        <v>42</v>
      </c>
      <c r="H41" s="23">
        <f>F41*1</f>
        <v>5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50</v>
      </c>
      <c r="G44" s="20" t="s">
        <v>46</v>
      </c>
      <c r="H44" s="23">
        <f>ROUND(F44*2/100,1)</f>
        <v>1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17</v>
      </c>
      <c r="G46" s="20" t="s">
        <v>50</v>
      </c>
      <c r="H46" s="23">
        <f>F46*0.5</f>
        <v>8.5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7" sqref="F47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6.232758620689655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5.5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25.66896551724138</v>
      </c>
      <c r="D4" s="207" t="s">
        <v>243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37.40172413793103</v>
      </c>
      <c r="D5" s="192" t="s">
        <v>242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116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4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4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1</v>
      </c>
      <c r="G14" s="20" t="s">
        <v>5</v>
      </c>
      <c r="H14" s="23">
        <f>IF(F14=1,2,0)</f>
        <v>2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9</v>
      </c>
      <c r="G17" s="20" t="s">
        <v>19</v>
      </c>
      <c r="H17" s="23">
        <f>F17/G6*3</f>
        <v>0.2327586206896552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2</v>
      </c>
      <c r="G19" s="20" t="s">
        <v>61</v>
      </c>
      <c r="H19" s="23">
        <f>F19/G7*1</f>
        <v>0.5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/>
      <c r="G26" s="20" t="s">
        <v>33</v>
      </c>
      <c r="H26" s="23">
        <f>IF(F26=1,2,0)</f>
        <v>0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74</v>
      </c>
      <c r="G28" s="20" t="s">
        <v>36</v>
      </c>
      <c r="H28" s="23">
        <f>F28/G6*4</f>
        <v>2.5517241379310347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29</v>
      </c>
      <c r="G30" s="20" t="s">
        <v>74</v>
      </c>
      <c r="H30" s="23">
        <f>F30/$G$6*1</f>
        <v>0.25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72</v>
      </c>
      <c r="G31" s="20" t="s">
        <v>75</v>
      </c>
      <c r="H31" s="23">
        <f>F31/$G$6*2</f>
        <v>1.2413793103448276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43</v>
      </c>
      <c r="G32" s="20" t="s">
        <v>76</v>
      </c>
      <c r="H32" s="23">
        <f>F32/$G$6*3</f>
        <v>1.1120689655172415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12</v>
      </c>
      <c r="G33" s="20" t="s">
        <v>77</v>
      </c>
      <c r="H33" s="23">
        <f>F33/$G$6*4</f>
        <v>0.41379310344827586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4</v>
      </c>
      <c r="G40" s="20" t="s">
        <v>41</v>
      </c>
      <c r="H40" s="23">
        <f>F40*0.5</f>
        <v>2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28</v>
      </c>
      <c r="G44" s="20" t="s">
        <v>46</v>
      </c>
      <c r="H44" s="23">
        <f>ROUND(F44*2/100,1)</f>
        <v>0.6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22</v>
      </c>
      <c r="G46" s="20" t="s">
        <v>50</v>
      </c>
      <c r="H46" s="23">
        <f>F46*0.5</f>
        <v>11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W67"/>
  <sheetViews>
    <sheetView zoomScale="85" zoomScaleNormal="85" zoomScalePageLayoutView="0" workbookViewId="0" topLeftCell="A1">
      <selection activeCell="F40" sqref="F40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44" t="s">
        <v>13</v>
      </c>
      <c r="B1" s="245"/>
      <c r="C1" s="246"/>
      <c r="D1" s="235" t="s">
        <v>100</v>
      </c>
      <c r="E1" s="236"/>
      <c r="F1" s="236"/>
      <c r="G1" s="236"/>
      <c r="H1" s="237"/>
      <c r="I1" s="1"/>
      <c r="J1" s="1"/>
      <c r="K1" s="1"/>
    </row>
    <row r="2" spans="1:11" ht="15">
      <c r="A2" s="229" t="s">
        <v>86</v>
      </c>
      <c r="B2" s="230"/>
      <c r="C2" s="149">
        <f>SUM(H11:H18)</f>
        <v>3</v>
      </c>
      <c r="D2" s="238"/>
      <c r="E2" s="239"/>
      <c r="F2" s="239"/>
      <c r="G2" s="239"/>
      <c r="H2" s="240"/>
      <c r="I2" s="3"/>
      <c r="J2" s="1"/>
      <c r="K2" s="1"/>
    </row>
    <row r="3" spans="1:11" ht="15">
      <c r="A3" s="231" t="s">
        <v>87</v>
      </c>
      <c r="B3" s="232"/>
      <c r="C3" s="148">
        <f>SUM(H19:H27)</f>
        <v>5.5</v>
      </c>
      <c r="D3" s="241"/>
      <c r="E3" s="242"/>
      <c r="F3" s="242"/>
      <c r="G3" s="242"/>
      <c r="H3" s="243"/>
      <c r="I3" s="1"/>
      <c r="J3" s="1"/>
      <c r="K3" s="1"/>
    </row>
    <row r="4" spans="1:9" ht="16.5" thickBot="1">
      <c r="A4" s="233" t="s">
        <v>88</v>
      </c>
      <c r="B4" s="234"/>
      <c r="C4" s="147">
        <f>SUM(H28:H28,H30:H33,H35:H38,H40:H47)</f>
        <v>11.384615384615385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47" t="s">
        <v>54</v>
      </c>
      <c r="B5" s="248"/>
      <c r="C5" s="146">
        <f>SUM(C2:C4)</f>
        <v>19.884615384615387</v>
      </c>
      <c r="D5" s="192" t="s">
        <v>248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26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2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3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145" t="s">
        <v>3</v>
      </c>
      <c r="B10" s="144" t="s">
        <v>81</v>
      </c>
      <c r="C10" s="250" t="s">
        <v>82</v>
      </c>
      <c r="D10" s="250"/>
      <c r="E10" s="143" t="s">
        <v>83</v>
      </c>
      <c r="F10" s="143" t="s">
        <v>0</v>
      </c>
      <c r="G10" s="143" t="s">
        <v>1</v>
      </c>
      <c r="H10" s="141" t="s">
        <v>2</v>
      </c>
      <c r="I10" s="19"/>
    </row>
    <row r="11" spans="1:9" ht="33.75" customHeight="1">
      <c r="A11" s="139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140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139">
        <v>2</v>
      </c>
      <c r="B12" s="175"/>
      <c r="C12" s="173"/>
      <c r="D12" s="8" t="s">
        <v>70</v>
      </c>
      <c r="E12" s="21" t="s">
        <v>17</v>
      </c>
      <c r="F12" s="35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139">
        <v>3</v>
      </c>
      <c r="B13" s="175"/>
      <c r="C13" s="173"/>
      <c r="D13" s="8" t="s">
        <v>71</v>
      </c>
      <c r="E13" s="21" t="s">
        <v>17</v>
      </c>
      <c r="F13" s="35"/>
      <c r="G13" s="18" t="s">
        <v>12</v>
      </c>
      <c r="H13" s="23">
        <f>IF(F13=1,1,0)</f>
        <v>0</v>
      </c>
      <c r="I13" s="3"/>
    </row>
    <row r="14" spans="1:9" ht="22.5" customHeight="1">
      <c r="A14" s="137">
        <v>4</v>
      </c>
      <c r="B14" s="175"/>
      <c r="C14" s="173"/>
      <c r="D14" s="8" t="s">
        <v>72</v>
      </c>
      <c r="E14" s="20" t="s">
        <v>15</v>
      </c>
      <c r="F14" s="138"/>
      <c r="G14" s="20" t="s">
        <v>5</v>
      </c>
      <c r="H14" s="23">
        <f>IF(F14=1,2,0)</f>
        <v>0</v>
      </c>
      <c r="I14" s="3"/>
    </row>
    <row r="15" spans="1:9" ht="30">
      <c r="A15" s="137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7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37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7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7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5">
        <v>1</v>
      </c>
      <c r="G19" s="20" t="s">
        <v>61</v>
      </c>
      <c r="H19" s="23">
        <f>F19/G7*1</f>
        <v>0.5</v>
      </c>
      <c r="I19" s="3"/>
    </row>
    <row r="20" spans="1:9" ht="71.25" customHeight="1">
      <c r="A20" s="137">
        <v>10</v>
      </c>
      <c r="B20" s="171"/>
      <c r="C20" s="171"/>
      <c r="D20" s="8" t="s">
        <v>26</v>
      </c>
      <c r="E20" s="20" t="s">
        <v>53</v>
      </c>
      <c r="F20" s="22">
        <f>G8+G9</f>
        <v>3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7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7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7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7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7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7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7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37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24</v>
      </c>
      <c r="G28" s="20" t="s">
        <v>36</v>
      </c>
      <c r="H28" s="23">
        <f>F28/G6*4</f>
        <v>3.6923076923076925</v>
      </c>
      <c r="I28" s="3"/>
    </row>
    <row r="29" spans="1:10" ht="15">
      <c r="A29" s="249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249"/>
      <c r="B30" s="171"/>
      <c r="C30" s="171"/>
      <c r="D30" s="8" t="s">
        <v>38</v>
      </c>
      <c r="E30" s="20" t="s">
        <v>53</v>
      </c>
      <c r="F30" s="35">
        <v>24</v>
      </c>
      <c r="G30" s="20" t="s">
        <v>74</v>
      </c>
      <c r="H30" s="23">
        <f>F30/$G$6*1</f>
        <v>0.9230769230769231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249"/>
      <c r="B31" s="171"/>
      <c r="C31" s="171"/>
      <c r="D31" s="8" t="s">
        <v>7</v>
      </c>
      <c r="E31" s="20" t="s">
        <v>53</v>
      </c>
      <c r="F31" s="35">
        <v>16</v>
      </c>
      <c r="G31" s="20" t="s">
        <v>75</v>
      </c>
      <c r="H31" s="23">
        <f>F31/$G$6*2</f>
        <v>1.2307692307692308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249"/>
      <c r="B32" s="171"/>
      <c r="C32" s="171"/>
      <c r="D32" s="8" t="s">
        <v>8</v>
      </c>
      <c r="E32" s="20" t="s">
        <v>53</v>
      </c>
      <c r="F32" s="35">
        <v>9</v>
      </c>
      <c r="G32" s="20" t="s">
        <v>76</v>
      </c>
      <c r="H32" s="23">
        <f>F32/$G$6*3</f>
        <v>1.0384615384615383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249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249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249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249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249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249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249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249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249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249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7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7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7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7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135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29:A33"/>
    <mergeCell ref="C29:C33"/>
    <mergeCell ref="D34:H34"/>
    <mergeCell ref="A39:A42"/>
    <mergeCell ref="D39:H39"/>
    <mergeCell ref="B19:B27"/>
    <mergeCell ref="C19:C20"/>
    <mergeCell ref="A8:F8"/>
    <mergeCell ref="C10:D10"/>
    <mergeCell ref="C34:C47"/>
    <mergeCell ref="D29:H29"/>
    <mergeCell ref="C21:C25"/>
    <mergeCell ref="B11:B18"/>
    <mergeCell ref="C16:C17"/>
    <mergeCell ref="B28:B47"/>
    <mergeCell ref="A34:A38"/>
    <mergeCell ref="C26:C27"/>
    <mergeCell ref="A9:F9"/>
    <mergeCell ref="C11:C15"/>
    <mergeCell ref="A7:F7"/>
    <mergeCell ref="A1:C1"/>
    <mergeCell ref="D4:H4"/>
    <mergeCell ref="A5:B5"/>
    <mergeCell ref="A4:B4"/>
    <mergeCell ref="D5:H5"/>
    <mergeCell ref="D1:H3"/>
    <mergeCell ref="A2:B2"/>
    <mergeCell ref="A3:B3"/>
    <mergeCell ref="A6:F6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22" sqref="F22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2.75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7.875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14.2</v>
      </c>
      <c r="D4" s="207" t="s">
        <v>251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24.825</v>
      </c>
      <c r="D5" s="192" t="s">
        <v>250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8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3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5</v>
      </c>
      <c r="G17" s="20" t="s">
        <v>19</v>
      </c>
      <c r="H17" s="23">
        <f>F17/G6*3</f>
        <v>0.75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7</v>
      </c>
      <c r="G19" s="20" t="s">
        <v>61</v>
      </c>
      <c r="H19" s="23">
        <f>F19/G7*1</f>
        <v>0.875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3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20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15</v>
      </c>
      <c r="G30" s="20" t="s">
        <v>74</v>
      </c>
      <c r="H30" s="23">
        <f>F30/$G$6*1</f>
        <v>0.75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15</v>
      </c>
      <c r="G31" s="20" t="s">
        <v>75</v>
      </c>
      <c r="H31" s="23">
        <f>F31/$G$6*2</f>
        <v>1.5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15</v>
      </c>
      <c r="G32" s="20" t="s">
        <v>76</v>
      </c>
      <c r="H32" s="23">
        <f>F32/$G$6*3</f>
        <v>2.25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1</v>
      </c>
      <c r="G33" s="20" t="s">
        <v>77</v>
      </c>
      <c r="H33" s="23">
        <f>F33/$G$6*4</f>
        <v>0.2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2</v>
      </c>
      <c r="G40" s="20" t="s">
        <v>41</v>
      </c>
      <c r="H40" s="23">
        <f>F40*0.5</f>
        <v>1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28">
      <selection activeCell="F46" sqref="F46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7.6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8.833333333333332</v>
      </c>
      <c r="D4" s="207" t="s">
        <v>103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18.43333333333333</v>
      </c>
      <c r="D5" s="192" t="s">
        <v>102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24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5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1" t="s">
        <v>83</v>
      </c>
      <c r="F10" s="71" t="s">
        <v>0</v>
      </c>
      <c r="G10" s="71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68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68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68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68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68">
        <v>8</v>
      </c>
      <c r="B18" s="175"/>
      <c r="C18" s="70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68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3</v>
      </c>
      <c r="G19" s="20" t="s">
        <v>61</v>
      </c>
      <c r="H19" s="23">
        <f>F19/G7*1</f>
        <v>0.6</v>
      </c>
      <c r="I19" s="3"/>
    </row>
    <row r="20" spans="1:9" ht="71.25" customHeight="1">
      <c r="A20" s="68">
        <v>10</v>
      </c>
      <c r="B20" s="171"/>
      <c r="C20" s="171"/>
      <c r="D20" s="8" t="s">
        <v>26</v>
      </c>
      <c r="E20" s="20" t="s">
        <v>53</v>
      </c>
      <c r="F20" s="22">
        <f>G8+G9</f>
        <v>1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68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68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68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68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68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68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68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68">
        <v>16</v>
      </c>
      <c r="B28" s="171" t="s">
        <v>35</v>
      </c>
      <c r="C28" s="69" t="s">
        <v>34</v>
      </c>
      <c r="D28" s="8" t="s">
        <v>68</v>
      </c>
      <c r="E28" s="20" t="s">
        <v>53</v>
      </c>
      <c r="F28" s="35">
        <v>24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20</v>
      </c>
      <c r="G30" s="20" t="s">
        <v>74</v>
      </c>
      <c r="H30" s="23">
        <f>F30/$G$6*1</f>
        <v>0.8333333333333334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0</v>
      </c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4</v>
      </c>
      <c r="G32" s="20" t="s">
        <v>76</v>
      </c>
      <c r="H32" s="23">
        <f>F32/$G$6*3</f>
        <v>0.5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0</v>
      </c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68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68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68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68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5" sqref="F45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38</v>
      </c>
      <c r="D4" s="207" t="s">
        <v>255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48</v>
      </c>
      <c r="D5" s="192" t="s">
        <v>254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36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4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5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4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9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36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/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36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36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18</v>
      </c>
      <c r="G33" s="20" t="s">
        <v>77</v>
      </c>
      <c r="H33" s="23">
        <f>F33/$G$6*4</f>
        <v>2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10</v>
      </c>
      <c r="G40" s="20" t="s">
        <v>41</v>
      </c>
      <c r="H40" s="23">
        <f>F40*0.5</f>
        <v>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4</v>
      </c>
      <c r="G41" s="20" t="s">
        <v>42</v>
      </c>
      <c r="H41" s="23">
        <f>F41*1</f>
        <v>4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3</v>
      </c>
      <c r="G45" s="20" t="s">
        <v>49</v>
      </c>
      <c r="H45" s="23">
        <f>F45*1</f>
        <v>3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15</v>
      </c>
      <c r="G46" s="20" t="s">
        <v>50</v>
      </c>
      <c r="H46" s="23">
        <f>F46*0.5</f>
        <v>7.5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7" sqref="F47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6.5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8.833333333333332</v>
      </c>
      <c r="D4" s="207" t="s">
        <v>259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17.333333333333332</v>
      </c>
      <c r="D5" s="192" t="s">
        <v>258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21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1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2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/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2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/>
      <c r="G23" s="20" t="s">
        <v>11</v>
      </c>
      <c r="H23" s="23">
        <f>IF(F23=1,0.5,0)</f>
        <v>0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21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13</v>
      </c>
      <c r="G30" s="20" t="s">
        <v>74</v>
      </c>
      <c r="H30" s="23">
        <f>F30/$G$6*1</f>
        <v>0.6190476190476191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/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5</v>
      </c>
      <c r="G32" s="20" t="s">
        <v>76</v>
      </c>
      <c r="H32" s="23">
        <f>F32/$G$6*3</f>
        <v>0.7142857142857142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1</v>
      </c>
      <c r="G46" s="20" t="s">
        <v>50</v>
      </c>
      <c r="H46" s="23">
        <f>F46*0.5</f>
        <v>0.5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2" sqref="F42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3.5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6.96</v>
      </c>
      <c r="D4" s="207" t="s">
        <v>265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12.46</v>
      </c>
      <c r="D5" s="192" t="s">
        <v>264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25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2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3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0.5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0</v>
      </c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0</v>
      </c>
      <c r="G26" s="20" t="s">
        <v>33</v>
      </c>
      <c r="H26" s="23">
        <f>IF(F26=1,2,0)</f>
        <v>0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0</v>
      </c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11</v>
      </c>
      <c r="G28" s="20" t="s">
        <v>36</v>
      </c>
      <c r="H28" s="23">
        <f>F28/G6*4</f>
        <v>1.76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25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/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10</v>
      </c>
      <c r="G32" s="20" t="s">
        <v>76</v>
      </c>
      <c r="H32" s="23">
        <f>F32/$G$6*3</f>
        <v>1.2000000000000002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0</v>
      </c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0</v>
      </c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0</v>
      </c>
      <c r="G43" s="20" t="s">
        <v>12</v>
      </c>
      <c r="H43" s="23">
        <f>IF(F43=1,1,0)</f>
        <v>0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28" sqref="F28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5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5.5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9.814285714285713</v>
      </c>
      <c r="D4" s="207" t="s">
        <v>267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20.314285714285713</v>
      </c>
      <c r="D5" s="192" t="s">
        <v>266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490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18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7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18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7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/>
      <c r="G24" s="20" t="s">
        <v>11</v>
      </c>
      <c r="H24" s="23">
        <f>IF(F24=1,0.5,0)</f>
        <v>0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0</v>
      </c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417</v>
      </c>
      <c r="G28" s="20" t="s">
        <v>36</v>
      </c>
      <c r="H28" s="23">
        <f>F28/G6*4</f>
        <v>3.404081632653061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401</v>
      </c>
      <c r="G30" s="20" t="s">
        <v>74</v>
      </c>
      <c r="H30" s="23">
        <f>F30/$G$6*1</f>
        <v>0.8183673469387756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3</v>
      </c>
      <c r="G31" s="20" t="s">
        <v>75</v>
      </c>
      <c r="H31" s="23">
        <f>F31/$G$6*2</f>
        <v>0.012244897959183673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13</v>
      </c>
      <c r="G32" s="20" t="s">
        <v>76</v>
      </c>
      <c r="H32" s="23">
        <f>F32/$G$6*3</f>
        <v>0.07959183673469387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3</v>
      </c>
      <c r="G46" s="20" t="s">
        <v>50</v>
      </c>
      <c r="H46" s="23">
        <f>F46*0.5</f>
        <v>1.5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4" sqref="F44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14.34375</v>
      </c>
      <c r="D4" s="207" t="s">
        <v>270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24.84375</v>
      </c>
      <c r="D5" s="192" t="s">
        <v>177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32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5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5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/>
      <c r="G12" s="18" t="s">
        <v>12</v>
      </c>
      <c r="H12" s="23">
        <f>IF(F12=1,1,0)</f>
        <v>0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5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5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0</v>
      </c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0</v>
      </c>
      <c r="G24" s="20" t="s">
        <v>11</v>
      </c>
      <c r="H24" s="23">
        <f>IF(F24=1,0.5,0)</f>
        <v>0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32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13</v>
      </c>
      <c r="G30" s="20" t="s">
        <v>74</v>
      </c>
      <c r="H30" s="23">
        <f>F30/$G$6*1</f>
        <v>0.40625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11</v>
      </c>
      <c r="G31" s="20" t="s">
        <v>75</v>
      </c>
      <c r="H31" s="23">
        <f>F31/$G$6*2</f>
        <v>0.6875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/>
      <c r="G32" s="20" t="s">
        <v>76</v>
      </c>
      <c r="H32" s="23">
        <f>F32/$G$6*3</f>
        <v>0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2</v>
      </c>
      <c r="G33" s="20" t="s">
        <v>77</v>
      </c>
      <c r="H33" s="23">
        <f>F33/$G$6*4</f>
        <v>0.25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5</v>
      </c>
      <c r="G40" s="20" t="s">
        <v>41</v>
      </c>
      <c r="H40" s="23">
        <f>F40*0.5</f>
        <v>2.5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11:C15"/>
    <mergeCell ref="A29:A33"/>
    <mergeCell ref="C29:C33"/>
    <mergeCell ref="B28:B47"/>
    <mergeCell ref="D39:H39"/>
    <mergeCell ref="A34:A38"/>
    <mergeCell ref="C26:C27"/>
    <mergeCell ref="B19:B27"/>
    <mergeCell ref="C19:C20"/>
    <mergeCell ref="D34:H34"/>
    <mergeCell ref="A39:A42"/>
    <mergeCell ref="C10:D10"/>
    <mergeCell ref="C34:C47"/>
    <mergeCell ref="D29:H29"/>
    <mergeCell ref="C21:C25"/>
    <mergeCell ref="B11:B18"/>
    <mergeCell ref="C16:C17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4">
      <selection activeCell="F35" sqref="F35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1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2.8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7.8</v>
      </c>
      <c r="D5" s="192" t="s">
        <v>272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30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1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0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/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0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/>
      <c r="G22" s="20" t="s">
        <v>12</v>
      </c>
      <c r="H22" s="23">
        <f>IF(F22=1,1,0)</f>
        <v>0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/>
      <c r="G23" s="20" t="s">
        <v>11</v>
      </c>
      <c r="H23" s="23">
        <f>IF(F23=1,0.5,0)</f>
        <v>0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/>
      <c r="G24" s="20" t="s">
        <v>11</v>
      </c>
      <c r="H24" s="23">
        <f>IF(F24=1,0.5,0)</f>
        <v>0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/>
      <c r="G26" s="20" t="s">
        <v>33</v>
      </c>
      <c r="H26" s="23">
        <f>IF(F26=1,2,0)</f>
        <v>0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0</v>
      </c>
      <c r="G28" s="20" t="s">
        <v>36</v>
      </c>
      <c r="H28" s="23">
        <f>F28/G6*4</f>
        <v>0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10</v>
      </c>
      <c r="G30" s="20" t="s">
        <v>74</v>
      </c>
      <c r="H30" s="23">
        <f>F30/$G$6*1</f>
        <v>0.3333333333333333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4</v>
      </c>
      <c r="G31" s="20" t="s">
        <v>75</v>
      </c>
      <c r="H31" s="23">
        <f>F31/$G$6*2</f>
        <v>0.26666666666666666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2</v>
      </c>
      <c r="G32" s="20" t="s">
        <v>76</v>
      </c>
      <c r="H32" s="23">
        <f>F32/$G$6*3</f>
        <v>0.2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/>
      <c r="G43" s="20" t="s">
        <v>12</v>
      </c>
      <c r="H43" s="23">
        <f>IF(F43=1,1,0)</f>
        <v>0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6" sqref="F46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5.25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6.75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14</v>
      </c>
      <c r="D5" s="192" t="s">
        <v>275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4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0.25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1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0</v>
      </c>
      <c r="G21" s="20" t="s">
        <v>63</v>
      </c>
      <c r="H21" s="23">
        <f>IF(F21=1,2,0)</f>
        <v>0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20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0</v>
      </c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0</v>
      </c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5</v>
      </c>
      <c r="G32" s="20" t="s">
        <v>76</v>
      </c>
      <c r="H32" s="23">
        <f>F32/$G$6*3</f>
        <v>0.75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0</v>
      </c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0</v>
      </c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0</v>
      </c>
      <c r="G43" s="20" t="s">
        <v>12</v>
      </c>
      <c r="H43" s="23">
        <f>IF(F43=1,1,0)</f>
        <v>0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6.625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15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24.625</v>
      </c>
      <c r="D5" s="192" t="s">
        <v>278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8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8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4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0.125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0</v>
      </c>
      <c r="G24" s="20" t="s">
        <v>11</v>
      </c>
      <c r="H24" s="23">
        <f>IF(F24=1,0.5,0)</f>
        <v>0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8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/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/>
      <c r="G31" s="20" t="s">
        <v>75</v>
      </c>
      <c r="H31" s="23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8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0</v>
      </c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0</v>
      </c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2</v>
      </c>
      <c r="G45" s="20" t="s">
        <v>49</v>
      </c>
      <c r="H45" s="23">
        <f>F45*1</f>
        <v>2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11:C15"/>
    <mergeCell ref="A29:A33"/>
    <mergeCell ref="C29:C33"/>
    <mergeCell ref="B28:B47"/>
    <mergeCell ref="D39:H39"/>
    <mergeCell ref="A34:A38"/>
    <mergeCell ref="C26:C27"/>
    <mergeCell ref="B19:B27"/>
    <mergeCell ref="C19:C20"/>
    <mergeCell ref="D34:H34"/>
    <mergeCell ref="A39:A42"/>
    <mergeCell ref="C10:D10"/>
    <mergeCell ref="C34:C47"/>
    <mergeCell ref="D29:H29"/>
    <mergeCell ref="C21:C25"/>
    <mergeCell ref="B11:B18"/>
    <mergeCell ref="C16:C17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2" sqref="F42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6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8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17.26923076923077</v>
      </c>
      <c r="D4" s="207" t="s">
        <v>282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31.26923076923077</v>
      </c>
      <c r="D5" s="192" t="s">
        <v>281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39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0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33" t="s">
        <v>83</v>
      </c>
      <c r="F10" s="133" t="s">
        <v>0</v>
      </c>
      <c r="G10" s="13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/>
      <c r="G13" s="18" t="s">
        <v>12</v>
      </c>
      <c r="H13" s="23">
        <f>IF(F13=1,1,0)</f>
        <v>0</v>
      </c>
      <c r="I13" s="3"/>
    </row>
    <row r="14" spans="1:9" ht="22.5" customHeight="1">
      <c r="A14" s="131">
        <v>4</v>
      </c>
      <c r="B14" s="175"/>
      <c r="C14" s="173"/>
      <c r="D14" s="8" t="s">
        <v>72</v>
      </c>
      <c r="E14" s="20" t="s">
        <v>15</v>
      </c>
      <c r="F14" s="39">
        <v>1</v>
      </c>
      <c r="G14" s="20" t="s">
        <v>5</v>
      </c>
      <c r="H14" s="23">
        <f>IF(F14=1,2,0)</f>
        <v>2</v>
      </c>
      <c r="I14" s="3"/>
    </row>
    <row r="15" spans="1:9" ht="30">
      <c r="A15" s="131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31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131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31">
        <v>8</v>
      </c>
      <c r="B18" s="175"/>
      <c r="C18" s="13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31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3</v>
      </c>
      <c r="G19" s="20" t="s">
        <v>61</v>
      </c>
      <c r="H19" s="23">
        <f>F19/G7*1</f>
        <v>1</v>
      </c>
      <c r="I19" s="3"/>
    </row>
    <row r="20" spans="1:9" ht="71.25" customHeight="1">
      <c r="A20" s="131">
        <v>10</v>
      </c>
      <c r="B20" s="171"/>
      <c r="C20" s="171"/>
      <c r="D20" s="8" t="s">
        <v>26</v>
      </c>
      <c r="E20" s="20" t="s">
        <v>53</v>
      </c>
      <c r="F20" s="22">
        <f>G8+G9</f>
        <v>0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31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31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31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31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31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31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31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31">
        <v>16</v>
      </c>
      <c r="B28" s="171" t="s">
        <v>35</v>
      </c>
      <c r="C28" s="132" t="s">
        <v>34</v>
      </c>
      <c r="D28" s="8" t="s">
        <v>68</v>
      </c>
      <c r="E28" s="20" t="s">
        <v>53</v>
      </c>
      <c r="F28" s="35">
        <v>39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39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15</v>
      </c>
      <c r="G31" s="20" t="s">
        <v>75</v>
      </c>
      <c r="H31" s="23">
        <f>F31/$G$6*2</f>
        <v>0.7692307692307693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35</v>
      </c>
      <c r="G32" s="20" t="s">
        <v>76</v>
      </c>
      <c r="H32" s="23">
        <f>F32/$G$6*3</f>
        <v>2.6923076923076925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3</v>
      </c>
      <c r="G33" s="20" t="s">
        <v>77</v>
      </c>
      <c r="H33" s="23">
        <f>F33/$G$6*4</f>
        <v>0.3076923076923077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4</v>
      </c>
      <c r="G41" s="20" t="s">
        <v>42</v>
      </c>
      <c r="H41" s="23">
        <f>F41*1</f>
        <v>4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31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31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31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31">
        <v>23</v>
      </c>
      <c r="B46" s="171"/>
      <c r="C46" s="171"/>
      <c r="D46" s="13" t="s">
        <v>80</v>
      </c>
      <c r="E46" s="20" t="s">
        <v>14</v>
      </c>
      <c r="F46" s="35">
        <v>3</v>
      </c>
      <c r="G46" s="20" t="s">
        <v>50</v>
      </c>
      <c r="H46" s="23">
        <f>F46*0.5</f>
        <v>1.5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2" sqref="F32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3.5217391304347827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3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13.73913043478261</v>
      </c>
      <c r="D4" s="207" t="s">
        <v>287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20.26086956521739</v>
      </c>
      <c r="D5" s="192" t="s">
        <v>286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23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8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3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52" t="s">
        <v>83</v>
      </c>
      <c r="F10" s="152" t="s">
        <v>0</v>
      </c>
      <c r="G10" s="152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53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53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53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53">
        <v>7</v>
      </c>
      <c r="B17" s="175"/>
      <c r="C17" s="174"/>
      <c r="D17" s="8" t="s">
        <v>85</v>
      </c>
      <c r="E17" s="20" t="s">
        <v>53</v>
      </c>
      <c r="F17" s="35">
        <v>4</v>
      </c>
      <c r="G17" s="20" t="s">
        <v>19</v>
      </c>
      <c r="H17" s="23">
        <f>F17/G6*3</f>
        <v>0.5217391304347826</v>
      </c>
      <c r="I17" s="3"/>
    </row>
    <row r="18" spans="1:9" ht="103.5" customHeight="1">
      <c r="A18" s="153">
        <v>8</v>
      </c>
      <c r="B18" s="175"/>
      <c r="C18" s="15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53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/>
      <c r="G19" s="20" t="s">
        <v>61</v>
      </c>
      <c r="H19" s="23">
        <f>F19/G7*1</f>
        <v>0</v>
      </c>
      <c r="I19" s="3"/>
    </row>
    <row r="20" spans="1:9" ht="71.25" customHeight="1">
      <c r="A20" s="153">
        <v>10</v>
      </c>
      <c r="B20" s="171"/>
      <c r="C20" s="171"/>
      <c r="D20" s="8" t="s">
        <v>26</v>
      </c>
      <c r="E20" s="20" t="s">
        <v>53</v>
      </c>
      <c r="F20" s="22">
        <f>G8+G9</f>
        <v>11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53">
        <v>11</v>
      </c>
      <c r="B21" s="171"/>
      <c r="C21" s="171" t="s">
        <v>29</v>
      </c>
      <c r="D21" s="8" t="s">
        <v>62</v>
      </c>
      <c r="E21" s="20" t="s">
        <v>15</v>
      </c>
      <c r="F21" s="35"/>
      <c r="G21" s="20" t="s">
        <v>63</v>
      </c>
      <c r="H21" s="23">
        <f>IF(F21=1,2,0)</f>
        <v>0</v>
      </c>
      <c r="I21" s="3"/>
    </row>
    <row r="22" spans="1:9" ht="27" customHeight="1">
      <c r="A22" s="153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53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53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53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53">
        <v>14</v>
      </c>
      <c r="B26" s="171"/>
      <c r="C26" s="171" t="s">
        <v>30</v>
      </c>
      <c r="D26" s="8" t="s">
        <v>31</v>
      </c>
      <c r="E26" s="20" t="s">
        <v>15</v>
      </c>
      <c r="F26" s="35"/>
      <c r="G26" s="20" t="s">
        <v>33</v>
      </c>
      <c r="H26" s="23">
        <f>IF(F26=1,2,0)</f>
        <v>0</v>
      </c>
      <c r="I26" s="3"/>
    </row>
    <row r="27" spans="1:12" ht="55.5" customHeight="1">
      <c r="A27" s="153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53">
        <v>16</v>
      </c>
      <c r="B28" s="171" t="s">
        <v>35</v>
      </c>
      <c r="C28" s="151" t="s">
        <v>34</v>
      </c>
      <c r="D28" s="8" t="s">
        <v>68</v>
      </c>
      <c r="E28" s="20" t="s">
        <v>53</v>
      </c>
      <c r="F28" s="35">
        <v>23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/>
      <c r="G30" s="20" t="s">
        <v>74</v>
      </c>
      <c r="H30" s="23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6</v>
      </c>
      <c r="G31" s="20" t="s">
        <v>75</v>
      </c>
      <c r="H31" s="23">
        <f>F31/$G$6*2</f>
        <v>0.5217391304347826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17</v>
      </c>
      <c r="G32" s="20" t="s">
        <v>76</v>
      </c>
      <c r="H32" s="23">
        <f>F32/$G$6*3</f>
        <v>2.217391304347826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3</v>
      </c>
      <c r="G41" s="20" t="s">
        <v>42</v>
      </c>
      <c r="H41" s="23">
        <f>F41*1</f>
        <v>3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53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53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53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53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D39:H39"/>
    <mergeCell ref="A34:A38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28">
      <selection activeCell="F17" sqref="F17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4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10</v>
      </c>
      <c r="D4" s="207" t="s">
        <v>107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17</v>
      </c>
      <c r="D5" s="192" t="s">
        <v>106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28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0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1" t="s">
        <v>83</v>
      </c>
      <c r="F10" s="71" t="s">
        <v>0</v>
      </c>
      <c r="G10" s="71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68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68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68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68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68">
        <v>8</v>
      </c>
      <c r="B18" s="175"/>
      <c r="C18" s="70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68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3</v>
      </c>
      <c r="G19" s="20" t="s">
        <v>61</v>
      </c>
      <c r="H19" s="23">
        <f>F19/G7*1</f>
        <v>1</v>
      </c>
      <c r="I19" s="3"/>
    </row>
    <row r="20" spans="1:9" ht="71.25" customHeight="1">
      <c r="A20" s="68">
        <v>10</v>
      </c>
      <c r="B20" s="171"/>
      <c r="C20" s="171"/>
      <c r="D20" s="8" t="s">
        <v>26</v>
      </c>
      <c r="E20" s="20" t="s">
        <v>53</v>
      </c>
      <c r="F20" s="22">
        <f>G8+G9</f>
        <v>0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68">
        <v>11</v>
      </c>
      <c r="B21" s="171"/>
      <c r="C21" s="171" t="s">
        <v>29</v>
      </c>
      <c r="D21" s="8" t="s">
        <v>62</v>
      </c>
      <c r="E21" s="20" t="s">
        <v>15</v>
      </c>
      <c r="F21" s="35">
        <v>0</v>
      </c>
      <c r="G21" s="20" t="s">
        <v>63</v>
      </c>
      <c r="H21" s="23">
        <f>IF(F21=1,2,0)</f>
        <v>0</v>
      </c>
      <c r="I21" s="3"/>
    </row>
    <row r="22" spans="1:9" ht="27" customHeight="1">
      <c r="A22" s="68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68">
        <v>12</v>
      </c>
      <c r="B23" s="171"/>
      <c r="C23" s="171"/>
      <c r="D23" s="8" t="s">
        <v>65</v>
      </c>
      <c r="E23" s="20" t="s">
        <v>15</v>
      </c>
      <c r="F23" s="35">
        <v>0</v>
      </c>
      <c r="G23" s="20" t="s">
        <v>11</v>
      </c>
      <c r="H23" s="23">
        <f>IF(F23=1,0.5,0)</f>
        <v>0</v>
      </c>
      <c r="I23" s="3"/>
    </row>
    <row r="24" spans="1:9" ht="38.25" customHeight="1">
      <c r="A24" s="68">
        <v>12</v>
      </c>
      <c r="B24" s="171"/>
      <c r="C24" s="171"/>
      <c r="D24" s="8" t="s">
        <v>66</v>
      </c>
      <c r="E24" s="20" t="s">
        <v>15</v>
      </c>
      <c r="F24" s="35">
        <v>0</v>
      </c>
      <c r="G24" s="20" t="s">
        <v>11</v>
      </c>
      <c r="H24" s="23">
        <f>IF(F24=1,0.5,0)</f>
        <v>0</v>
      </c>
      <c r="I24" s="3"/>
    </row>
    <row r="25" spans="1:9" ht="42" customHeight="1">
      <c r="A25" s="68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68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68">
        <v>15</v>
      </c>
      <c r="B27" s="171"/>
      <c r="C27" s="171"/>
      <c r="D27" s="8" t="s">
        <v>67</v>
      </c>
      <c r="E27" s="20" t="s">
        <v>32</v>
      </c>
      <c r="F27" s="35">
        <v>0</v>
      </c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68">
        <v>16</v>
      </c>
      <c r="B28" s="171" t="s">
        <v>35</v>
      </c>
      <c r="C28" s="69" t="s">
        <v>34</v>
      </c>
      <c r="D28" s="8" t="s">
        <v>68</v>
      </c>
      <c r="E28" s="20" t="s">
        <v>53</v>
      </c>
      <c r="F28" s="35">
        <v>28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28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3</v>
      </c>
      <c r="G31" s="20" t="s">
        <v>75</v>
      </c>
      <c r="H31" s="23">
        <f>F31/$G$6*2</f>
        <v>0.21428571428571427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12</v>
      </c>
      <c r="G32" s="20" t="s">
        <v>76</v>
      </c>
      <c r="H32" s="23">
        <f>F32/$G$6*3</f>
        <v>1.2857142857142856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0</v>
      </c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68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68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68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68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8.6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18.5625</v>
      </c>
      <c r="D4" s="207" t="s">
        <v>289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30.1625</v>
      </c>
      <c r="D5" s="192" t="s">
        <v>288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48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5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4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2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52" t="s">
        <v>83</v>
      </c>
      <c r="F10" s="152" t="s">
        <v>0</v>
      </c>
      <c r="G10" s="152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53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53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53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53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53">
        <v>8</v>
      </c>
      <c r="B18" s="175"/>
      <c r="C18" s="15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53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3</v>
      </c>
      <c r="G19" s="20" t="s">
        <v>61</v>
      </c>
      <c r="H19" s="23">
        <f>F19/G7*1</f>
        <v>0.6</v>
      </c>
      <c r="I19" s="3"/>
    </row>
    <row r="20" spans="1:9" ht="71.25" customHeight="1">
      <c r="A20" s="153">
        <v>10</v>
      </c>
      <c r="B20" s="171"/>
      <c r="C20" s="171"/>
      <c r="D20" s="8" t="s">
        <v>26</v>
      </c>
      <c r="E20" s="20" t="s">
        <v>53</v>
      </c>
      <c r="F20" s="22">
        <f>G8+G9</f>
        <v>6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53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53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53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53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53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53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53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53">
        <v>16</v>
      </c>
      <c r="B28" s="171" t="s">
        <v>35</v>
      </c>
      <c r="C28" s="151" t="s">
        <v>34</v>
      </c>
      <c r="D28" s="8" t="s">
        <v>68</v>
      </c>
      <c r="E28" s="20" t="s">
        <v>53</v>
      </c>
      <c r="F28" s="35">
        <v>48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48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24</v>
      </c>
      <c r="G31" s="20" t="s">
        <v>75</v>
      </c>
      <c r="H31" s="23">
        <f>F31/$G$6*2</f>
        <v>1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37</v>
      </c>
      <c r="G32" s="20" t="s">
        <v>76</v>
      </c>
      <c r="H32" s="23">
        <f>F32/$G$6*3</f>
        <v>2.3125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9</v>
      </c>
      <c r="G33" s="20" t="s">
        <v>77</v>
      </c>
      <c r="H33" s="23">
        <f>F33/$G$6*4</f>
        <v>0.75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53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53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53">
        <v>22</v>
      </c>
      <c r="B45" s="171"/>
      <c r="C45" s="171"/>
      <c r="D45" s="13" t="s">
        <v>47</v>
      </c>
      <c r="E45" s="20" t="s">
        <v>48</v>
      </c>
      <c r="F45" s="35">
        <v>3</v>
      </c>
      <c r="G45" s="20" t="s">
        <v>49</v>
      </c>
      <c r="H45" s="23">
        <f>F45*1</f>
        <v>3</v>
      </c>
      <c r="I45" s="12"/>
      <c r="J45" s="3"/>
    </row>
    <row r="46" spans="1:10" ht="44.25">
      <c r="A46" s="153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D39:H39"/>
    <mergeCell ref="A34:A38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43">
      <selection activeCell="F46" sqref="F46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2.8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10.277777777777779</v>
      </c>
      <c r="D4" s="207" t="s">
        <v>293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16.07777777777778</v>
      </c>
      <c r="D5" s="192" t="s">
        <v>292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36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5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3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52" t="s">
        <v>83</v>
      </c>
      <c r="F10" s="152" t="s">
        <v>0</v>
      </c>
      <c r="G10" s="152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/>
      <c r="G13" s="18" t="s">
        <v>12</v>
      </c>
      <c r="H13" s="23">
        <f>IF(F13=1,1,0)</f>
        <v>0</v>
      </c>
      <c r="I13" s="3"/>
    </row>
    <row r="14" spans="1:9" ht="22.5" customHeight="1">
      <c r="A14" s="153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53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53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53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53">
        <v>8</v>
      </c>
      <c r="B18" s="175"/>
      <c r="C18" s="15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53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0.8</v>
      </c>
      <c r="I19" s="3"/>
    </row>
    <row r="20" spans="1:9" ht="71.25" customHeight="1">
      <c r="A20" s="153">
        <v>10</v>
      </c>
      <c r="B20" s="171"/>
      <c r="C20" s="171"/>
      <c r="D20" s="8" t="s">
        <v>26</v>
      </c>
      <c r="E20" s="20" t="s">
        <v>53</v>
      </c>
      <c r="F20" s="22">
        <f>G8+G9</f>
        <v>3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53">
        <v>11</v>
      </c>
      <c r="B21" s="171"/>
      <c r="C21" s="171" t="s">
        <v>29</v>
      </c>
      <c r="D21" s="8" t="s">
        <v>62</v>
      </c>
      <c r="E21" s="20" t="s">
        <v>15</v>
      </c>
      <c r="F21" s="35">
        <v>0</v>
      </c>
      <c r="G21" s="20" t="s">
        <v>63</v>
      </c>
      <c r="H21" s="23">
        <f>IF(F21=1,2,0)</f>
        <v>0</v>
      </c>
      <c r="I21" s="3"/>
    </row>
    <row r="22" spans="1:9" ht="27" customHeight="1">
      <c r="A22" s="153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53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53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53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53">
        <v>14</v>
      </c>
      <c r="B26" s="171"/>
      <c r="C26" s="171" t="s">
        <v>30</v>
      </c>
      <c r="D26" s="8" t="s">
        <v>31</v>
      </c>
      <c r="E26" s="20" t="s">
        <v>15</v>
      </c>
      <c r="F26" s="35"/>
      <c r="G26" s="20" t="s">
        <v>33</v>
      </c>
      <c r="H26" s="23">
        <f>IF(F26=1,2,0)</f>
        <v>0</v>
      </c>
      <c r="I26" s="3"/>
    </row>
    <row r="27" spans="1:12" ht="55.5" customHeight="1">
      <c r="A27" s="153">
        <v>15</v>
      </c>
      <c r="B27" s="171"/>
      <c r="C27" s="171"/>
      <c r="D27" s="8" t="s">
        <v>67</v>
      </c>
      <c r="E27" s="20" t="s">
        <v>32</v>
      </c>
      <c r="F27" s="35"/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53">
        <v>16</v>
      </c>
      <c r="B28" s="171" t="s">
        <v>35</v>
      </c>
      <c r="C28" s="151" t="s">
        <v>34</v>
      </c>
      <c r="D28" s="8" t="s">
        <v>68</v>
      </c>
      <c r="E28" s="20" t="s">
        <v>53</v>
      </c>
      <c r="F28" s="35">
        <v>34</v>
      </c>
      <c r="G28" s="20" t="s">
        <v>36</v>
      </c>
      <c r="H28" s="23">
        <f>F28/G6*4</f>
        <v>3.7777777777777777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33</v>
      </c>
      <c r="G30" s="20" t="s">
        <v>74</v>
      </c>
      <c r="H30" s="23">
        <f>F30/$G$6*1</f>
        <v>0.9166666666666666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3</v>
      </c>
      <c r="G31" s="20" t="s">
        <v>75</v>
      </c>
      <c r="H31" s="23">
        <f>F31/$G$6*2</f>
        <v>0.16666666666666666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29</v>
      </c>
      <c r="G32" s="20" t="s">
        <v>76</v>
      </c>
      <c r="H32" s="23">
        <f>F32/$G$6*3</f>
        <v>2.416666666666667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53">
        <v>20</v>
      </c>
      <c r="B43" s="171"/>
      <c r="C43" s="171"/>
      <c r="D43" s="13" t="s">
        <v>45</v>
      </c>
      <c r="E43" s="20" t="s">
        <v>15</v>
      </c>
      <c r="F43" s="35"/>
      <c r="G43" s="20" t="s">
        <v>12</v>
      </c>
      <c r="H43" s="23">
        <f>IF(F43=1,1,0)</f>
        <v>0</v>
      </c>
      <c r="I43" s="12"/>
      <c r="J43" s="3"/>
    </row>
    <row r="44" spans="1:10" ht="45">
      <c r="A44" s="153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53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53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1:C1"/>
    <mergeCell ref="D4:H4"/>
    <mergeCell ref="A5:B5"/>
    <mergeCell ref="D29:H29"/>
    <mergeCell ref="C21:C25"/>
    <mergeCell ref="B11:B18"/>
    <mergeCell ref="C16:C17"/>
    <mergeCell ref="A9:F9"/>
    <mergeCell ref="C26:C27"/>
    <mergeCell ref="B19:B27"/>
    <mergeCell ref="C19:C20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C10:D10"/>
    <mergeCell ref="C11:C15"/>
    <mergeCell ref="A29:A33"/>
    <mergeCell ref="C29:C33"/>
    <mergeCell ref="B28:B47"/>
    <mergeCell ref="D39:H39"/>
    <mergeCell ref="A34:A38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18" sqref="F18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7.888888888888889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14.375</v>
      </c>
      <c r="D4" s="207" t="s">
        <v>297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26.26388888888889</v>
      </c>
      <c r="D5" s="192" t="s">
        <v>296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40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9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3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52" t="s">
        <v>83</v>
      </c>
      <c r="F10" s="152" t="s">
        <v>0</v>
      </c>
      <c r="G10" s="152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153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153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153">
        <v>6</v>
      </c>
      <c r="B16" s="175"/>
      <c r="C16" s="176" t="s">
        <v>21</v>
      </c>
      <c r="D16" s="8" t="s">
        <v>58</v>
      </c>
      <c r="E16" s="20" t="s">
        <v>17</v>
      </c>
      <c r="F16" s="35"/>
      <c r="G16" s="20" t="s">
        <v>12</v>
      </c>
      <c r="H16" s="23">
        <f>IF(F16=1,1,0)+IF(F16=2,2,0)</f>
        <v>0</v>
      </c>
      <c r="I16" s="3"/>
    </row>
    <row r="17" spans="1:9" ht="54" customHeight="1">
      <c r="A17" s="153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153">
        <v>8</v>
      </c>
      <c r="B18" s="175"/>
      <c r="C18" s="15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53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8</v>
      </c>
      <c r="G19" s="20" t="s">
        <v>61</v>
      </c>
      <c r="H19" s="23">
        <f>F19/G7*1</f>
        <v>0.8888888888888888</v>
      </c>
      <c r="I19" s="3"/>
    </row>
    <row r="20" spans="1:9" ht="71.25" customHeight="1">
      <c r="A20" s="153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53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53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53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53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53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153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53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53">
        <v>16</v>
      </c>
      <c r="B28" s="171" t="s">
        <v>35</v>
      </c>
      <c r="C28" s="151" t="s">
        <v>34</v>
      </c>
      <c r="D28" s="8" t="s">
        <v>68</v>
      </c>
      <c r="E28" s="20" t="s">
        <v>53</v>
      </c>
      <c r="F28" s="35">
        <v>40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9</v>
      </c>
      <c r="G30" s="20" t="s">
        <v>74</v>
      </c>
      <c r="H30" s="23">
        <f>F30/$G$6*1</f>
        <v>0.225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7</v>
      </c>
      <c r="G31" s="20" t="s">
        <v>75</v>
      </c>
      <c r="H31" s="23">
        <f>F31/$G$6*2</f>
        <v>0.35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24</v>
      </c>
      <c r="G32" s="20" t="s">
        <v>76</v>
      </c>
      <c r="H32" s="23">
        <f>F32/$G$6*3</f>
        <v>1.7999999999999998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/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3</v>
      </c>
      <c r="G41" s="20" t="s">
        <v>42</v>
      </c>
      <c r="H41" s="23">
        <f>F41*1</f>
        <v>3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153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53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153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53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D5" sqref="D5:H5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13.842857142857142</v>
      </c>
      <c r="D4" s="207" t="s">
        <v>300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20.84285714285714</v>
      </c>
      <c r="D5" s="192" t="s">
        <v>299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14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4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0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52" t="s">
        <v>83</v>
      </c>
      <c r="F10" s="152" t="s">
        <v>0</v>
      </c>
      <c r="G10" s="152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153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53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53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153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53">
        <v>8</v>
      </c>
      <c r="B18" s="175"/>
      <c r="C18" s="15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53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1</v>
      </c>
      <c r="I19" s="3"/>
    </row>
    <row r="20" spans="1:9" ht="71.25" customHeight="1">
      <c r="A20" s="153">
        <v>10</v>
      </c>
      <c r="B20" s="171"/>
      <c r="C20" s="171"/>
      <c r="D20" s="8" t="s">
        <v>26</v>
      </c>
      <c r="E20" s="20" t="s">
        <v>53</v>
      </c>
      <c r="F20" s="22">
        <f>G8+G9</f>
        <v>0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153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53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53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53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53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53">
        <v>14</v>
      </c>
      <c r="B26" s="171"/>
      <c r="C26" s="171" t="s">
        <v>30</v>
      </c>
      <c r="D26" s="8" t="s">
        <v>31</v>
      </c>
      <c r="E26" s="20" t="s">
        <v>15</v>
      </c>
      <c r="F26" s="35">
        <v>0</v>
      </c>
      <c r="G26" s="20" t="s">
        <v>33</v>
      </c>
      <c r="H26" s="23">
        <f>IF(F26=1,2,0)</f>
        <v>0</v>
      </c>
      <c r="I26" s="3"/>
    </row>
    <row r="27" spans="1:12" ht="55.5" customHeight="1">
      <c r="A27" s="153">
        <v>15</v>
      </c>
      <c r="B27" s="171"/>
      <c r="C27" s="171"/>
      <c r="D27" s="8" t="s">
        <v>67</v>
      </c>
      <c r="E27" s="20" t="s">
        <v>32</v>
      </c>
      <c r="F27" s="35">
        <v>0</v>
      </c>
      <c r="G27" s="9" t="s">
        <v>24</v>
      </c>
      <c r="H27" s="23">
        <f>IF(F27=1,1,0)</f>
        <v>0</v>
      </c>
      <c r="I27" s="19"/>
      <c r="J27" s="7"/>
      <c r="K27" s="7"/>
      <c r="L27" s="7"/>
    </row>
    <row r="28" spans="1:9" ht="131.25" customHeight="1">
      <c r="A28" s="153">
        <v>16</v>
      </c>
      <c r="B28" s="171" t="s">
        <v>35</v>
      </c>
      <c r="C28" s="151" t="s">
        <v>34</v>
      </c>
      <c r="D28" s="8" t="s">
        <v>68</v>
      </c>
      <c r="E28" s="20" t="s">
        <v>53</v>
      </c>
      <c r="F28" s="35">
        <v>14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14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9</v>
      </c>
      <c r="G31" s="20" t="s">
        <v>75</v>
      </c>
      <c r="H31" s="23">
        <f>F31/$G$6*2</f>
        <v>1.2857142857142858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11</v>
      </c>
      <c r="G32" s="20" t="s">
        <v>76</v>
      </c>
      <c r="H32" s="23">
        <f>F32/$G$6*3</f>
        <v>2.357142857142857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0</v>
      </c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2</v>
      </c>
      <c r="G40" s="20" t="s">
        <v>41</v>
      </c>
      <c r="H40" s="23">
        <f>F40*0.5</f>
        <v>1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53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153">
        <v>21</v>
      </c>
      <c r="B44" s="171"/>
      <c r="C44" s="171"/>
      <c r="D44" s="13" t="s">
        <v>79</v>
      </c>
      <c r="E44" s="20" t="s">
        <v>10</v>
      </c>
      <c r="F44" s="35">
        <v>12</v>
      </c>
      <c r="G44" s="20" t="s">
        <v>46</v>
      </c>
      <c r="H44" s="23">
        <f>ROUND(F44*2/100,1)</f>
        <v>0.2</v>
      </c>
      <c r="I44" s="12"/>
      <c r="J44" s="3"/>
    </row>
    <row r="45" spans="1:10" ht="44.25">
      <c r="A45" s="153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53">
        <v>23</v>
      </c>
      <c r="B46" s="171"/>
      <c r="C46" s="171"/>
      <c r="D46" s="13" t="s">
        <v>80</v>
      </c>
      <c r="E46" s="20" t="s">
        <v>14</v>
      </c>
      <c r="F46" s="35">
        <v>2</v>
      </c>
      <c r="G46" s="20" t="s">
        <v>50</v>
      </c>
      <c r="H46" s="23">
        <f>F46*0.5</f>
        <v>1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44" sqref="F44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3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9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8.320143884892087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20.320143884892087</v>
      </c>
      <c r="D5" s="192" t="s">
        <v>173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278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5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5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152" t="s">
        <v>83</v>
      </c>
      <c r="F10" s="152" t="s">
        <v>0</v>
      </c>
      <c r="G10" s="152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1</v>
      </c>
      <c r="G11" s="18" t="s">
        <v>18</v>
      </c>
      <c r="H11" s="31">
        <f>IF(F11=1,1,0)</f>
        <v>1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153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153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153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153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153">
        <v>8</v>
      </c>
      <c r="B18" s="175"/>
      <c r="C18" s="154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153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5</v>
      </c>
      <c r="G19" s="20" t="s">
        <v>61</v>
      </c>
      <c r="H19" s="23">
        <f>F19/G7*1</f>
        <v>1</v>
      </c>
      <c r="I19" s="3"/>
    </row>
    <row r="20" spans="1:9" ht="71.25" customHeight="1">
      <c r="A20" s="153">
        <v>10</v>
      </c>
      <c r="B20" s="171"/>
      <c r="C20" s="171"/>
      <c r="D20" s="8" t="s">
        <v>26</v>
      </c>
      <c r="E20" s="20" t="s">
        <v>53</v>
      </c>
      <c r="F20" s="22">
        <f>G8+G9</f>
        <v>5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153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153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153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153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153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153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153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153">
        <v>16</v>
      </c>
      <c r="B28" s="171" t="s">
        <v>35</v>
      </c>
      <c r="C28" s="151" t="s">
        <v>34</v>
      </c>
      <c r="D28" s="8" t="s">
        <v>68</v>
      </c>
      <c r="E28" s="20" t="s">
        <v>53</v>
      </c>
      <c r="F28" s="35">
        <v>278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278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16</v>
      </c>
      <c r="G31" s="20" t="s">
        <v>75</v>
      </c>
      <c r="H31" s="23">
        <f>F31/$G$6*2</f>
        <v>0.11510791366906475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19</v>
      </c>
      <c r="G32" s="20" t="s">
        <v>76</v>
      </c>
      <c r="H32" s="23">
        <f>F32/$G$6*3</f>
        <v>0.20503597122302158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0</v>
      </c>
      <c r="G35" s="20" t="s">
        <v>11</v>
      </c>
      <c r="H35" s="23">
        <f>IF(F35=1,0.5,0)</f>
        <v>0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0</v>
      </c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153">
        <v>20</v>
      </c>
      <c r="B43" s="171"/>
      <c r="C43" s="171"/>
      <c r="D43" s="13" t="s">
        <v>45</v>
      </c>
      <c r="E43" s="20" t="s">
        <v>15</v>
      </c>
      <c r="F43" s="35">
        <v>0</v>
      </c>
      <c r="G43" s="20" t="s">
        <v>12</v>
      </c>
      <c r="H43" s="23">
        <f>IF(F43=1,1,0)</f>
        <v>0</v>
      </c>
      <c r="I43" s="12"/>
      <c r="J43" s="3"/>
    </row>
    <row r="44" spans="1:10" ht="45">
      <c r="A44" s="153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153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153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4:H34"/>
    <mergeCell ref="C34:C47"/>
    <mergeCell ref="B28:B47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34">
      <selection activeCell="F45" sqref="F45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13.035714285714285</v>
      </c>
      <c r="D4" s="207" t="s">
        <v>111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22.535714285714285</v>
      </c>
      <c r="D5" s="192" t="s">
        <v>110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28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2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1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/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1" t="s">
        <v>83</v>
      </c>
      <c r="F10" s="71" t="s">
        <v>0</v>
      </c>
      <c r="G10" s="71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0</v>
      </c>
      <c r="G13" s="18" t="s">
        <v>12</v>
      </c>
      <c r="H13" s="23">
        <f>IF(F13=1,1,0)</f>
        <v>0</v>
      </c>
      <c r="I13" s="3"/>
    </row>
    <row r="14" spans="1:9" ht="22.5" customHeight="1">
      <c r="A14" s="68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68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68">
        <v>6</v>
      </c>
      <c r="B16" s="175"/>
      <c r="C16" s="176" t="s">
        <v>21</v>
      </c>
      <c r="D16" s="8" t="s">
        <v>58</v>
      </c>
      <c r="E16" s="20" t="s">
        <v>17</v>
      </c>
      <c r="F16" s="35">
        <v>0</v>
      </c>
      <c r="G16" s="20" t="s">
        <v>12</v>
      </c>
      <c r="H16" s="23">
        <f>IF(F16=1,1,0)+IF(F16=2,2,0)</f>
        <v>0</v>
      </c>
      <c r="I16" s="3"/>
    </row>
    <row r="17" spans="1:9" ht="54" customHeight="1">
      <c r="A17" s="68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68">
        <v>8</v>
      </c>
      <c r="B18" s="175"/>
      <c r="C18" s="70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68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1</v>
      </c>
      <c r="G19" s="20" t="s">
        <v>61</v>
      </c>
      <c r="H19" s="23">
        <f>F19/G7*1</f>
        <v>0.5</v>
      </c>
      <c r="I19" s="3"/>
    </row>
    <row r="20" spans="1:9" ht="71.25" customHeight="1">
      <c r="A20" s="68">
        <v>10</v>
      </c>
      <c r="B20" s="171"/>
      <c r="C20" s="171"/>
      <c r="D20" s="8" t="s">
        <v>26</v>
      </c>
      <c r="E20" s="20" t="s">
        <v>53</v>
      </c>
      <c r="F20" s="22">
        <f>G8+G9</f>
        <v>1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68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68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68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68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68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68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68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68">
        <v>16</v>
      </c>
      <c r="B28" s="171" t="s">
        <v>35</v>
      </c>
      <c r="C28" s="69" t="s">
        <v>34</v>
      </c>
      <c r="D28" s="8" t="s">
        <v>68</v>
      </c>
      <c r="E28" s="20" t="s">
        <v>53</v>
      </c>
      <c r="F28" s="35">
        <v>28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28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24</v>
      </c>
      <c r="G31" s="20" t="s">
        <v>75</v>
      </c>
      <c r="H31" s="23">
        <f>F31/$G$6*2</f>
        <v>1.7142857142857142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17</v>
      </c>
      <c r="G32" s="20" t="s">
        <v>76</v>
      </c>
      <c r="H32" s="23">
        <f>F32/$G$6*3</f>
        <v>1.8214285714285712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0</v>
      </c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0</v>
      </c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2</v>
      </c>
      <c r="G41" s="20" t="s">
        <v>42</v>
      </c>
      <c r="H41" s="23">
        <f>F41*1</f>
        <v>2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68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68">
        <v>21</v>
      </c>
      <c r="B44" s="171"/>
      <c r="C44" s="171"/>
      <c r="D44" s="13" t="s">
        <v>79</v>
      </c>
      <c r="E44" s="20" t="s">
        <v>10</v>
      </c>
      <c r="F44" s="35">
        <v>0</v>
      </c>
      <c r="G44" s="20" t="s">
        <v>46</v>
      </c>
      <c r="H44" s="23">
        <f>ROUND(F44*2/100,1)</f>
        <v>0</v>
      </c>
      <c r="I44" s="12"/>
      <c r="J44" s="3"/>
    </row>
    <row r="45" spans="1:10" ht="44.25">
      <c r="A45" s="68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68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19" sqref="F19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2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12.5</v>
      </c>
      <c r="D4" s="207" t="s">
        <v>115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22</v>
      </c>
      <c r="D5" s="192" t="s">
        <v>114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27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4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4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1" t="s">
        <v>83</v>
      </c>
      <c r="F10" s="71" t="s">
        <v>0</v>
      </c>
      <c r="G10" s="71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/>
      <c r="G13" s="18" t="s">
        <v>12</v>
      </c>
      <c r="H13" s="23">
        <f>IF(F13=1,1,0)</f>
        <v>0</v>
      </c>
      <c r="I13" s="3"/>
    </row>
    <row r="14" spans="1:9" ht="22.5" customHeight="1">
      <c r="A14" s="68">
        <v>4</v>
      </c>
      <c r="B14" s="175"/>
      <c r="C14" s="173"/>
      <c r="D14" s="8" t="s">
        <v>72</v>
      </c>
      <c r="E14" s="20" t="s">
        <v>15</v>
      </c>
      <c r="F14" s="39"/>
      <c r="G14" s="20" t="s">
        <v>5</v>
      </c>
      <c r="H14" s="23">
        <f>IF(F14=1,2,0)</f>
        <v>0</v>
      </c>
      <c r="I14" s="3"/>
    </row>
    <row r="15" spans="1:9" ht="30">
      <c r="A15" s="68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68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68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68">
        <v>8</v>
      </c>
      <c r="B18" s="175"/>
      <c r="C18" s="70" t="s">
        <v>20</v>
      </c>
      <c r="D18" s="8" t="s">
        <v>23</v>
      </c>
      <c r="E18" s="20" t="s">
        <v>15</v>
      </c>
      <c r="F18" s="35"/>
      <c r="G18" s="9" t="s">
        <v>24</v>
      </c>
      <c r="H18" s="23">
        <f>IF(F18=1,1,0)+IF(F18=2,2,0)</f>
        <v>0</v>
      </c>
      <c r="I18" s="3"/>
    </row>
    <row r="19" spans="1:9" ht="41.25" customHeight="1">
      <c r="A19" s="68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/>
      <c r="G19" s="20" t="s">
        <v>61</v>
      </c>
      <c r="H19" s="23">
        <f>F19/G7*1</f>
        <v>0</v>
      </c>
      <c r="I19" s="3"/>
    </row>
    <row r="20" spans="1:9" ht="71.25" customHeight="1">
      <c r="A20" s="68">
        <v>10</v>
      </c>
      <c r="B20" s="171"/>
      <c r="C20" s="171"/>
      <c r="D20" s="8" t="s">
        <v>26</v>
      </c>
      <c r="E20" s="20" t="s">
        <v>53</v>
      </c>
      <c r="F20" s="22">
        <f>G8+G9</f>
        <v>5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68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68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68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68">
        <v>12</v>
      </c>
      <c r="B24" s="171"/>
      <c r="C24" s="171"/>
      <c r="D24" s="8" t="s">
        <v>66</v>
      </c>
      <c r="E24" s="20" t="s">
        <v>15</v>
      </c>
      <c r="F24" s="35"/>
      <c r="G24" s="20" t="s">
        <v>11</v>
      </c>
      <c r="H24" s="23">
        <f>IF(F24=1,0.5,0)</f>
        <v>0</v>
      </c>
      <c r="I24" s="3"/>
    </row>
    <row r="25" spans="1:9" ht="42" customHeight="1">
      <c r="A25" s="68">
        <v>13</v>
      </c>
      <c r="B25" s="171"/>
      <c r="C25" s="171"/>
      <c r="D25" s="8" t="s">
        <v>27</v>
      </c>
      <c r="E25" s="20" t="s">
        <v>15</v>
      </c>
      <c r="F25" s="35"/>
      <c r="G25" s="20" t="s">
        <v>28</v>
      </c>
      <c r="H25" s="23">
        <f>IF(F25=1,1,0)</f>
        <v>0</v>
      </c>
      <c r="I25" s="3"/>
    </row>
    <row r="26" spans="1:9" ht="41.25" customHeight="1">
      <c r="A26" s="68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68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68">
        <v>16</v>
      </c>
      <c r="B28" s="171" t="s">
        <v>35</v>
      </c>
      <c r="C28" s="69" t="s">
        <v>34</v>
      </c>
      <c r="D28" s="8" t="s">
        <v>68</v>
      </c>
      <c r="E28" s="20" t="s">
        <v>53</v>
      </c>
      <c r="F28" s="35">
        <v>27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27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27</v>
      </c>
      <c r="G31" s="20" t="s">
        <v>75</v>
      </c>
      <c r="H31" s="23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27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/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/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/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/>
      <c r="G38" s="20" t="s">
        <v>39</v>
      </c>
      <c r="H38" s="23">
        <f>IF(F38=1,3,0)</f>
        <v>0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/>
      <c r="G40" s="20" t="s">
        <v>41</v>
      </c>
      <c r="H40" s="23">
        <f>F40*0.5</f>
        <v>0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1</v>
      </c>
      <c r="G41" s="20" t="s">
        <v>42</v>
      </c>
      <c r="H41" s="23">
        <f>F41*1</f>
        <v>1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68">
        <v>20</v>
      </c>
      <c r="B43" s="171"/>
      <c r="C43" s="171"/>
      <c r="D43" s="13" t="s">
        <v>45</v>
      </c>
      <c r="E43" s="20" t="s">
        <v>15</v>
      </c>
      <c r="F43" s="35"/>
      <c r="G43" s="20" t="s">
        <v>12</v>
      </c>
      <c r="H43" s="23">
        <f>IF(F43=1,1,0)</f>
        <v>0</v>
      </c>
      <c r="I43" s="12"/>
      <c r="J43" s="3"/>
    </row>
    <row r="44" spans="1:10" ht="45">
      <c r="A44" s="68">
        <v>21</v>
      </c>
      <c r="B44" s="171"/>
      <c r="C44" s="171"/>
      <c r="D44" s="13" t="s">
        <v>79</v>
      </c>
      <c r="E44" s="20" t="s">
        <v>10</v>
      </c>
      <c r="F44" s="35"/>
      <c r="G44" s="20" t="s">
        <v>46</v>
      </c>
      <c r="H44" s="23">
        <f>ROUND(F44*2/100,1)</f>
        <v>0</v>
      </c>
      <c r="I44" s="12"/>
      <c r="J44" s="3"/>
    </row>
    <row r="45" spans="1:10" ht="44.25">
      <c r="A45" s="68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68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5.125" style="77" customWidth="1"/>
    <col min="2" max="2" width="7.00390625" style="77" customWidth="1"/>
    <col min="3" max="3" width="13.75390625" style="77" customWidth="1"/>
    <col min="4" max="4" width="45.00390625" style="77" customWidth="1"/>
    <col min="5" max="5" width="18.25390625" style="77" customWidth="1"/>
    <col min="6" max="7" width="15.75390625" style="77" customWidth="1"/>
    <col min="8" max="8" width="18.75390625" style="77" customWidth="1"/>
    <col min="9" max="9" width="10.125" style="77" customWidth="1"/>
    <col min="10" max="75" width="9.75390625" style="77" customWidth="1"/>
    <col min="76" max="16384" width="9.75390625" style="78" customWidth="1"/>
  </cols>
  <sheetData>
    <row r="1" spans="1:11" s="78" customFormat="1" ht="18" customHeight="1">
      <c r="A1" s="212" t="s">
        <v>13</v>
      </c>
      <c r="B1" s="212"/>
      <c r="C1" s="212"/>
      <c r="D1" s="213" t="s">
        <v>166</v>
      </c>
      <c r="E1" s="213"/>
      <c r="F1" s="213"/>
      <c r="G1" s="213"/>
      <c r="H1" s="213"/>
      <c r="I1" s="125"/>
      <c r="J1" s="125"/>
      <c r="K1" s="125"/>
    </row>
    <row r="2" spans="1:11" s="78" customFormat="1" ht="15">
      <c r="A2" s="214" t="s">
        <v>86</v>
      </c>
      <c r="B2" s="214"/>
      <c r="C2" s="126">
        <f>SUM(H11:H18)</f>
        <v>3</v>
      </c>
      <c r="D2" s="213"/>
      <c r="E2" s="213"/>
      <c r="F2" s="213"/>
      <c r="G2" s="213"/>
      <c r="H2" s="213"/>
      <c r="I2" s="84"/>
      <c r="J2" s="125"/>
      <c r="K2" s="125"/>
    </row>
    <row r="3" spans="1:11" s="78" customFormat="1" ht="14.25">
      <c r="A3" s="214" t="s">
        <v>87</v>
      </c>
      <c r="B3" s="214"/>
      <c r="C3" s="126">
        <f>SUM(H19:H27)</f>
        <v>8.142857142857142</v>
      </c>
      <c r="D3" s="213"/>
      <c r="E3" s="213"/>
      <c r="F3" s="213"/>
      <c r="G3" s="213"/>
      <c r="H3" s="213"/>
      <c r="I3" s="125"/>
      <c r="J3" s="125"/>
      <c r="K3" s="125"/>
    </row>
    <row r="4" spans="1:11" s="78" customFormat="1" ht="15.75">
      <c r="A4" s="215" t="s">
        <v>88</v>
      </c>
      <c r="B4" s="215"/>
      <c r="C4" s="124">
        <f>SUM(H28:H28,H30:H33,H35:H38,H40:H47)</f>
        <v>14.783333333333333</v>
      </c>
      <c r="D4" s="216" t="s">
        <v>165</v>
      </c>
      <c r="E4" s="216"/>
      <c r="F4" s="216"/>
      <c r="G4" s="216"/>
      <c r="H4" s="216"/>
      <c r="I4" s="122"/>
      <c r="J4" s="77"/>
      <c r="K4" s="77"/>
    </row>
    <row r="5" spans="1:11" s="78" customFormat="1" ht="15.75">
      <c r="A5" s="217" t="s">
        <v>54</v>
      </c>
      <c r="B5" s="217"/>
      <c r="C5" s="123">
        <f>SUM(C2:C4)</f>
        <v>25.926190476190477</v>
      </c>
      <c r="D5" s="218" t="s">
        <v>164</v>
      </c>
      <c r="E5" s="218"/>
      <c r="F5" s="218"/>
      <c r="G5" s="218"/>
      <c r="H5" s="218"/>
      <c r="I5" s="122"/>
      <c r="J5" s="77"/>
      <c r="K5" s="77"/>
    </row>
    <row r="6" spans="1:11" s="78" customFormat="1" ht="15">
      <c r="A6" s="219" t="s">
        <v>84</v>
      </c>
      <c r="B6" s="219"/>
      <c r="C6" s="219"/>
      <c r="D6" s="219"/>
      <c r="E6" s="219"/>
      <c r="F6" s="219"/>
      <c r="G6" s="121">
        <v>60</v>
      </c>
      <c r="H6" s="120" t="s">
        <v>4</v>
      </c>
      <c r="I6" s="84"/>
      <c r="J6" s="77"/>
      <c r="K6" s="77"/>
    </row>
    <row r="7" spans="1:11" s="78" customFormat="1" ht="15">
      <c r="A7" s="220" t="s">
        <v>163</v>
      </c>
      <c r="B7" s="220"/>
      <c r="C7" s="220"/>
      <c r="D7" s="220"/>
      <c r="E7" s="220"/>
      <c r="F7" s="220"/>
      <c r="G7" s="119">
        <v>7</v>
      </c>
      <c r="H7" s="117" t="s">
        <v>4</v>
      </c>
      <c r="I7" s="84"/>
      <c r="J7" s="77"/>
      <c r="K7" s="77"/>
    </row>
    <row r="8" spans="1:11" s="78" customFormat="1" ht="15">
      <c r="A8" s="220" t="s">
        <v>56</v>
      </c>
      <c r="B8" s="220"/>
      <c r="C8" s="220"/>
      <c r="D8" s="220"/>
      <c r="E8" s="220"/>
      <c r="F8" s="220"/>
      <c r="G8" s="119">
        <v>2</v>
      </c>
      <c r="H8" s="117" t="s">
        <v>4</v>
      </c>
      <c r="I8" s="84"/>
      <c r="J8" s="77"/>
      <c r="K8" s="77"/>
    </row>
    <row r="9" spans="1:11" s="78" customFormat="1" ht="15">
      <c r="A9" s="220" t="s">
        <v>57</v>
      </c>
      <c r="B9" s="220"/>
      <c r="C9" s="220"/>
      <c r="D9" s="220"/>
      <c r="E9" s="220"/>
      <c r="F9" s="220"/>
      <c r="G9" s="118">
        <v>1</v>
      </c>
      <c r="H9" s="117" t="s">
        <v>4</v>
      </c>
      <c r="I9" s="84"/>
      <c r="J9" s="77"/>
      <c r="K9" s="77"/>
    </row>
    <row r="10" spans="1:9" s="101" customFormat="1" ht="62.25" customHeight="1">
      <c r="A10" s="116" t="s">
        <v>3</v>
      </c>
      <c r="B10" s="115" t="s">
        <v>81</v>
      </c>
      <c r="C10" s="221" t="s">
        <v>82</v>
      </c>
      <c r="D10" s="221"/>
      <c r="E10" s="114" t="s">
        <v>83</v>
      </c>
      <c r="F10" s="114" t="s">
        <v>0</v>
      </c>
      <c r="G10" s="114" t="s">
        <v>1</v>
      </c>
      <c r="H10" s="113" t="s">
        <v>2</v>
      </c>
      <c r="I10" s="102"/>
    </row>
    <row r="11" spans="1:11" s="78" customFormat="1" ht="33.75" customHeight="1">
      <c r="A11" s="108">
        <v>1</v>
      </c>
      <c r="B11" s="222" t="s">
        <v>90</v>
      </c>
      <c r="C11" s="223" t="s">
        <v>22</v>
      </c>
      <c r="D11" s="112" t="s">
        <v>162</v>
      </c>
      <c r="E11" s="111" t="s">
        <v>157</v>
      </c>
      <c r="F11" s="110"/>
      <c r="G11" s="106" t="s">
        <v>161</v>
      </c>
      <c r="H11" s="109">
        <f>IF(F11=1,1,0)</f>
        <v>0</v>
      </c>
      <c r="I11" s="84"/>
      <c r="J11" s="77"/>
      <c r="K11" s="77"/>
    </row>
    <row r="12" spans="1:11" s="78" customFormat="1" ht="33.75" customHeight="1">
      <c r="A12" s="108">
        <v>2</v>
      </c>
      <c r="B12" s="222"/>
      <c r="C12" s="223"/>
      <c r="D12" s="97" t="s">
        <v>160</v>
      </c>
      <c r="E12" s="107" t="s">
        <v>157</v>
      </c>
      <c r="F12" s="93">
        <v>1</v>
      </c>
      <c r="G12" s="106" t="s">
        <v>156</v>
      </c>
      <c r="H12" s="91">
        <f>IF(F12=1,1,0)</f>
        <v>1</v>
      </c>
      <c r="I12" s="84"/>
      <c r="J12" s="77"/>
      <c r="K12" s="77"/>
    </row>
    <row r="13" spans="1:11" s="78" customFormat="1" ht="33.75" customHeight="1">
      <c r="A13" s="108">
        <v>3</v>
      </c>
      <c r="B13" s="222"/>
      <c r="C13" s="223"/>
      <c r="D13" s="97" t="s">
        <v>159</v>
      </c>
      <c r="E13" s="107" t="s">
        <v>157</v>
      </c>
      <c r="F13" s="93">
        <v>1</v>
      </c>
      <c r="G13" s="106" t="s">
        <v>156</v>
      </c>
      <c r="H13" s="91">
        <f>IF(F13=1,1,0)</f>
        <v>1</v>
      </c>
      <c r="I13" s="84"/>
      <c r="J13" s="77"/>
      <c r="K13" s="77"/>
    </row>
    <row r="14" spans="1:11" s="78" customFormat="1" ht="22.5" customHeight="1">
      <c r="A14" s="96">
        <v>4</v>
      </c>
      <c r="B14" s="222"/>
      <c r="C14" s="223"/>
      <c r="D14" s="97" t="s">
        <v>72</v>
      </c>
      <c r="E14" s="94" t="s">
        <v>121</v>
      </c>
      <c r="F14" s="105"/>
      <c r="G14" s="94" t="s">
        <v>158</v>
      </c>
      <c r="H14" s="91">
        <f>IF(F14=1,2,0)</f>
        <v>0</v>
      </c>
      <c r="I14" s="84"/>
      <c r="J14" s="77"/>
      <c r="K14" s="77"/>
    </row>
    <row r="15" spans="1:11" s="78" customFormat="1" ht="30">
      <c r="A15" s="96">
        <v>5</v>
      </c>
      <c r="B15" s="222"/>
      <c r="C15" s="223"/>
      <c r="D15" s="97" t="s">
        <v>73</v>
      </c>
      <c r="E15" s="94" t="s">
        <v>157</v>
      </c>
      <c r="F15" s="93"/>
      <c r="G15" s="94" t="s">
        <v>156</v>
      </c>
      <c r="H15" s="91">
        <f>IF(F15=1,1,0)</f>
        <v>0</v>
      </c>
      <c r="I15" s="84"/>
      <c r="J15" s="77"/>
      <c r="K15" s="77"/>
    </row>
    <row r="16" spans="1:11" s="78" customFormat="1" ht="51" customHeight="1">
      <c r="A16" s="96">
        <v>6</v>
      </c>
      <c r="B16" s="222"/>
      <c r="C16" s="224" t="s">
        <v>21</v>
      </c>
      <c r="D16" s="97" t="s">
        <v>58</v>
      </c>
      <c r="E16" s="94" t="s">
        <v>157</v>
      </c>
      <c r="F16" s="93"/>
      <c r="G16" s="94" t="s">
        <v>156</v>
      </c>
      <c r="H16" s="91">
        <f>IF(F16=1,1,0)+IF(F16=2,2,0)</f>
        <v>0</v>
      </c>
      <c r="I16" s="84"/>
      <c r="J16" s="77"/>
      <c r="K16" s="77"/>
    </row>
    <row r="17" spans="1:9" ht="54" customHeight="1">
      <c r="A17" s="96">
        <v>7</v>
      </c>
      <c r="B17" s="222"/>
      <c r="C17" s="224"/>
      <c r="D17" s="97" t="s">
        <v>155</v>
      </c>
      <c r="E17" s="94" t="s">
        <v>53</v>
      </c>
      <c r="F17" s="93">
        <v>0</v>
      </c>
      <c r="G17" s="92" t="s">
        <v>154</v>
      </c>
      <c r="H17" s="91">
        <f>F17/G6*3</f>
        <v>0</v>
      </c>
      <c r="I17" s="84"/>
    </row>
    <row r="18" spans="1:9" ht="103.5" customHeight="1">
      <c r="A18" s="96">
        <v>8</v>
      </c>
      <c r="B18" s="222"/>
      <c r="C18" s="104" t="s">
        <v>20</v>
      </c>
      <c r="D18" s="97" t="s">
        <v>153</v>
      </c>
      <c r="E18" s="94" t="s">
        <v>144</v>
      </c>
      <c r="F18" s="93">
        <v>1</v>
      </c>
      <c r="G18" s="92" t="s">
        <v>141</v>
      </c>
      <c r="H18" s="91">
        <f>IF(F18=1,1,0)+IF(F18=2,2,0)</f>
        <v>1</v>
      </c>
      <c r="I18" s="84"/>
    </row>
    <row r="19" spans="1:9" ht="41.25" customHeight="1">
      <c r="A19" s="96">
        <v>9</v>
      </c>
      <c r="B19" s="224" t="s">
        <v>89</v>
      </c>
      <c r="C19" s="224" t="s">
        <v>25</v>
      </c>
      <c r="D19" s="97" t="s">
        <v>152</v>
      </c>
      <c r="E19" s="94" t="s">
        <v>53</v>
      </c>
      <c r="F19" s="93">
        <v>8</v>
      </c>
      <c r="G19" s="92" t="s">
        <v>151</v>
      </c>
      <c r="H19" s="99">
        <f>F19/G7*1</f>
        <v>1.1428571428571428</v>
      </c>
      <c r="I19" s="84"/>
    </row>
    <row r="20" spans="1:9" ht="71.25" customHeight="1">
      <c r="A20" s="96">
        <v>10</v>
      </c>
      <c r="B20" s="224"/>
      <c r="C20" s="224"/>
      <c r="D20" s="97" t="s">
        <v>26</v>
      </c>
      <c r="E20" s="94" t="s">
        <v>53</v>
      </c>
      <c r="F20" s="103">
        <f>G8+G9</f>
        <v>3</v>
      </c>
      <c r="G20" s="92" t="s">
        <v>150</v>
      </c>
      <c r="H20" s="91">
        <f>IF(F20&gt;((F20+G7)/2),1,0)+IF(F20=((F20+G7)/2),1,0)</f>
        <v>0</v>
      </c>
      <c r="I20" s="84"/>
    </row>
    <row r="21" spans="1:9" ht="75">
      <c r="A21" s="96">
        <v>11</v>
      </c>
      <c r="B21" s="224"/>
      <c r="C21" s="224" t="s">
        <v>29</v>
      </c>
      <c r="D21" s="97" t="s">
        <v>149</v>
      </c>
      <c r="E21" s="94" t="s">
        <v>144</v>
      </c>
      <c r="F21" s="93">
        <v>1</v>
      </c>
      <c r="G21" s="92" t="s">
        <v>148</v>
      </c>
      <c r="H21" s="91">
        <f>IF(F21=1,2,0)</f>
        <v>2</v>
      </c>
      <c r="I21" s="84"/>
    </row>
    <row r="22" spans="1:9" ht="27" customHeight="1">
      <c r="A22" s="96">
        <v>12</v>
      </c>
      <c r="B22" s="224"/>
      <c r="C22" s="224"/>
      <c r="D22" s="97" t="s">
        <v>64</v>
      </c>
      <c r="E22" s="94" t="s">
        <v>144</v>
      </c>
      <c r="F22" s="93">
        <v>1</v>
      </c>
      <c r="G22" s="92" t="s">
        <v>147</v>
      </c>
      <c r="H22" s="91">
        <f>IF(F22=1,1,0)</f>
        <v>1</v>
      </c>
      <c r="I22" s="84"/>
    </row>
    <row r="23" spans="1:9" ht="42" customHeight="1">
      <c r="A23" s="96">
        <v>12</v>
      </c>
      <c r="B23" s="224"/>
      <c r="C23" s="224"/>
      <c r="D23" s="97" t="s">
        <v>65</v>
      </c>
      <c r="E23" s="94" t="s">
        <v>144</v>
      </c>
      <c r="F23" s="93">
        <v>1</v>
      </c>
      <c r="G23" s="92" t="s">
        <v>146</v>
      </c>
      <c r="H23" s="91">
        <f>IF(F23=1,0.5,0)</f>
        <v>0.5</v>
      </c>
      <c r="I23" s="84"/>
    </row>
    <row r="24" spans="1:9" ht="38.25" customHeight="1">
      <c r="A24" s="96">
        <v>12</v>
      </c>
      <c r="B24" s="224"/>
      <c r="C24" s="224"/>
      <c r="D24" s="97" t="s">
        <v>66</v>
      </c>
      <c r="E24" s="94" t="s">
        <v>144</v>
      </c>
      <c r="F24" s="93">
        <v>1</v>
      </c>
      <c r="G24" s="92" t="s">
        <v>146</v>
      </c>
      <c r="H24" s="91">
        <f>IF(F24=1,0.5,0)</f>
        <v>0.5</v>
      </c>
      <c r="I24" s="84"/>
    </row>
    <row r="25" spans="1:9" ht="42" customHeight="1">
      <c r="A25" s="96">
        <v>13</v>
      </c>
      <c r="B25" s="224"/>
      <c r="C25" s="224"/>
      <c r="D25" s="97" t="s">
        <v>27</v>
      </c>
      <c r="E25" s="94" t="s">
        <v>144</v>
      </c>
      <c r="F25" s="93"/>
      <c r="G25" s="92" t="s">
        <v>145</v>
      </c>
      <c r="H25" s="91">
        <f>IF(F25=1,1,0)</f>
        <v>0</v>
      </c>
      <c r="I25" s="84"/>
    </row>
    <row r="26" spans="1:9" ht="41.25" customHeight="1">
      <c r="A26" s="96">
        <v>14</v>
      </c>
      <c r="B26" s="224"/>
      <c r="C26" s="224" t="s">
        <v>30</v>
      </c>
      <c r="D26" s="97" t="s">
        <v>31</v>
      </c>
      <c r="E26" s="94" t="s">
        <v>144</v>
      </c>
      <c r="F26" s="93">
        <v>1</v>
      </c>
      <c r="G26" s="92" t="s">
        <v>143</v>
      </c>
      <c r="H26" s="91">
        <f>IF(F26=1,2,0)</f>
        <v>2</v>
      </c>
      <c r="I26" s="84"/>
    </row>
    <row r="27" spans="1:12" ht="55.5" customHeight="1">
      <c r="A27" s="96">
        <v>15</v>
      </c>
      <c r="B27" s="224"/>
      <c r="C27" s="224"/>
      <c r="D27" s="97" t="s">
        <v>67</v>
      </c>
      <c r="E27" s="94" t="s">
        <v>142</v>
      </c>
      <c r="F27" s="93">
        <v>1</v>
      </c>
      <c r="G27" s="92" t="s">
        <v>141</v>
      </c>
      <c r="H27" s="91">
        <f>IF(F27=1,1,0)</f>
        <v>1</v>
      </c>
      <c r="I27" s="102"/>
      <c r="J27" s="101"/>
      <c r="K27" s="101"/>
      <c r="L27" s="101"/>
    </row>
    <row r="28" spans="1:9" ht="131.25" customHeight="1">
      <c r="A28" s="96">
        <v>16</v>
      </c>
      <c r="B28" s="225" t="s">
        <v>35</v>
      </c>
      <c r="C28" s="100" t="s">
        <v>34</v>
      </c>
      <c r="D28" s="97" t="s">
        <v>68</v>
      </c>
      <c r="E28" s="94" t="s">
        <v>53</v>
      </c>
      <c r="F28" s="93">
        <v>60</v>
      </c>
      <c r="G28" s="92" t="s">
        <v>140</v>
      </c>
      <c r="H28" s="91">
        <f>F28/G6*4</f>
        <v>4</v>
      </c>
      <c r="I28" s="84"/>
    </row>
    <row r="29" spans="1:10" ht="15" customHeight="1">
      <c r="A29" s="226">
        <v>17</v>
      </c>
      <c r="B29" s="225"/>
      <c r="C29" s="224" t="s">
        <v>37</v>
      </c>
      <c r="D29" s="227" t="s">
        <v>16</v>
      </c>
      <c r="E29" s="227"/>
      <c r="F29" s="227"/>
      <c r="G29" s="227"/>
      <c r="H29" s="227"/>
      <c r="I29" s="83"/>
      <c r="J29" s="84"/>
    </row>
    <row r="30" spans="1:75" ht="31.5" customHeight="1">
      <c r="A30" s="226"/>
      <c r="B30" s="225"/>
      <c r="C30" s="224"/>
      <c r="D30" s="97" t="s">
        <v>38</v>
      </c>
      <c r="E30" s="94" t="s">
        <v>53</v>
      </c>
      <c r="F30" s="93">
        <v>60</v>
      </c>
      <c r="G30" s="92" t="s">
        <v>139</v>
      </c>
      <c r="H30" s="99">
        <f>F30/$G$6*1</f>
        <v>1</v>
      </c>
      <c r="I30" s="85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</row>
    <row r="31" spans="1:75" ht="21" customHeight="1">
      <c r="A31" s="226"/>
      <c r="B31" s="225"/>
      <c r="C31" s="224"/>
      <c r="D31" s="97" t="s">
        <v>7</v>
      </c>
      <c r="E31" s="94" t="s">
        <v>53</v>
      </c>
      <c r="F31" s="93">
        <v>22</v>
      </c>
      <c r="G31" s="92" t="s">
        <v>138</v>
      </c>
      <c r="H31" s="99">
        <f>F31/$G$6*2</f>
        <v>0.7333333333333333</v>
      </c>
      <c r="I31" s="85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</row>
    <row r="32" spans="1:75" ht="21.75" customHeight="1">
      <c r="A32" s="226"/>
      <c r="B32" s="225"/>
      <c r="C32" s="224"/>
      <c r="D32" s="97" t="s">
        <v>8</v>
      </c>
      <c r="E32" s="94" t="s">
        <v>53</v>
      </c>
      <c r="F32" s="93">
        <v>33</v>
      </c>
      <c r="G32" s="94" t="s">
        <v>137</v>
      </c>
      <c r="H32" s="99">
        <f>F32/$G$6*3</f>
        <v>1.6500000000000001</v>
      </c>
      <c r="I32" s="85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</row>
    <row r="33" spans="1:75" ht="30">
      <c r="A33" s="226"/>
      <c r="B33" s="225"/>
      <c r="C33" s="224"/>
      <c r="D33" s="97" t="s">
        <v>91</v>
      </c>
      <c r="E33" s="94" t="s">
        <v>53</v>
      </c>
      <c r="F33" s="93">
        <v>21</v>
      </c>
      <c r="G33" s="92" t="s">
        <v>136</v>
      </c>
      <c r="H33" s="99">
        <f>F33/$G$6*4</f>
        <v>1.4</v>
      </c>
      <c r="I33" s="85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</row>
    <row r="34" spans="1:10" ht="31.5" customHeight="1">
      <c r="A34" s="226">
        <v>18</v>
      </c>
      <c r="B34" s="225"/>
      <c r="C34" s="225" t="s">
        <v>135</v>
      </c>
      <c r="D34" s="228" t="s">
        <v>134</v>
      </c>
      <c r="E34" s="228"/>
      <c r="F34" s="228"/>
      <c r="G34" s="228"/>
      <c r="H34" s="228"/>
      <c r="I34" s="83"/>
      <c r="J34" s="84"/>
    </row>
    <row r="35" spans="1:10" ht="18.75" customHeight="1">
      <c r="A35" s="226"/>
      <c r="B35" s="225"/>
      <c r="C35" s="225"/>
      <c r="D35" s="97" t="s">
        <v>38</v>
      </c>
      <c r="E35" s="94" t="s">
        <v>133</v>
      </c>
      <c r="F35" s="93">
        <v>1</v>
      </c>
      <c r="G35" s="92" t="s">
        <v>132</v>
      </c>
      <c r="H35" s="91">
        <f>IF(F35=1,0.5,0)</f>
        <v>0.5</v>
      </c>
      <c r="I35" s="85"/>
      <c r="J35" s="84"/>
    </row>
    <row r="36" spans="1:10" ht="18.75" customHeight="1">
      <c r="A36" s="226"/>
      <c r="B36" s="225"/>
      <c r="C36" s="225"/>
      <c r="D36" s="97" t="s">
        <v>7</v>
      </c>
      <c r="E36" s="94" t="s">
        <v>121</v>
      </c>
      <c r="F36" s="93">
        <v>1</v>
      </c>
      <c r="G36" s="92" t="s">
        <v>126</v>
      </c>
      <c r="H36" s="91">
        <f>IF(F36=1,1,0)</f>
        <v>1</v>
      </c>
      <c r="I36" s="85"/>
      <c r="J36" s="84"/>
    </row>
    <row r="37" spans="1:10" ht="18.75" customHeight="1">
      <c r="A37" s="226"/>
      <c r="B37" s="225"/>
      <c r="C37" s="225"/>
      <c r="D37" s="97" t="s">
        <v>8</v>
      </c>
      <c r="E37" s="94" t="s">
        <v>121</v>
      </c>
      <c r="F37" s="93"/>
      <c r="G37" s="92" t="s">
        <v>131</v>
      </c>
      <c r="H37" s="91">
        <f>IF(F37=1,2,0)</f>
        <v>0</v>
      </c>
      <c r="I37" s="85"/>
      <c r="J37" s="84"/>
    </row>
    <row r="38" spans="1:10" ht="18.75" customHeight="1">
      <c r="A38" s="226"/>
      <c r="B38" s="225"/>
      <c r="C38" s="225"/>
      <c r="D38" s="97" t="s">
        <v>91</v>
      </c>
      <c r="E38" s="94" t="s">
        <v>121</v>
      </c>
      <c r="F38" s="93"/>
      <c r="G38" s="92" t="s">
        <v>130</v>
      </c>
      <c r="H38" s="91">
        <f>IF(F38=1,3,0)</f>
        <v>0</v>
      </c>
      <c r="I38" s="85"/>
      <c r="J38" s="84"/>
    </row>
    <row r="39" spans="1:10" ht="16.5" customHeight="1">
      <c r="A39" s="226">
        <v>19</v>
      </c>
      <c r="B39" s="225"/>
      <c r="C39" s="225"/>
      <c r="D39" s="228" t="s">
        <v>40</v>
      </c>
      <c r="E39" s="228"/>
      <c r="F39" s="228"/>
      <c r="G39" s="228"/>
      <c r="H39" s="228"/>
      <c r="I39" s="85"/>
      <c r="J39" s="84"/>
    </row>
    <row r="40" spans="1:10" ht="19.5" customHeight="1">
      <c r="A40" s="226"/>
      <c r="B40" s="225"/>
      <c r="C40" s="225"/>
      <c r="D40" s="97" t="s">
        <v>7</v>
      </c>
      <c r="E40" s="94" t="s">
        <v>6</v>
      </c>
      <c r="F40" s="93">
        <v>1</v>
      </c>
      <c r="G40" s="92" t="s">
        <v>129</v>
      </c>
      <c r="H40" s="91">
        <f>F40*0.5</f>
        <v>0.5</v>
      </c>
      <c r="I40" s="85"/>
      <c r="J40" s="84"/>
    </row>
    <row r="41" spans="1:10" ht="19.5" customHeight="1">
      <c r="A41" s="226"/>
      <c r="B41" s="225"/>
      <c r="C41" s="225"/>
      <c r="D41" s="97" t="s">
        <v>8</v>
      </c>
      <c r="E41" s="94" t="s">
        <v>6</v>
      </c>
      <c r="F41" s="93">
        <v>1</v>
      </c>
      <c r="G41" s="92" t="s">
        <v>128</v>
      </c>
      <c r="H41" s="91">
        <f>F41*1</f>
        <v>1</v>
      </c>
      <c r="I41" s="85"/>
      <c r="J41" s="84"/>
    </row>
    <row r="42" spans="1:10" ht="19.5" customHeight="1">
      <c r="A42" s="226"/>
      <c r="B42" s="225"/>
      <c r="C42" s="225"/>
      <c r="D42" s="97" t="s">
        <v>9</v>
      </c>
      <c r="E42" s="94" t="s">
        <v>6</v>
      </c>
      <c r="F42" s="93"/>
      <c r="G42" s="92" t="s">
        <v>127</v>
      </c>
      <c r="H42" s="91">
        <f>F42*2.5</f>
        <v>0</v>
      </c>
      <c r="I42" s="85"/>
      <c r="J42" s="84"/>
    </row>
    <row r="43" spans="1:10" ht="30">
      <c r="A43" s="96">
        <v>20</v>
      </c>
      <c r="B43" s="225"/>
      <c r="C43" s="225"/>
      <c r="D43" s="95" t="s">
        <v>45</v>
      </c>
      <c r="E43" s="94" t="s">
        <v>121</v>
      </c>
      <c r="F43" s="93">
        <v>1</v>
      </c>
      <c r="G43" s="92" t="s">
        <v>126</v>
      </c>
      <c r="H43" s="91">
        <f>IF(F43=1,1,0)</f>
        <v>1</v>
      </c>
      <c r="I43" s="85"/>
      <c r="J43" s="84"/>
    </row>
    <row r="44" spans="1:10" ht="45">
      <c r="A44" s="96">
        <v>21</v>
      </c>
      <c r="B44" s="225"/>
      <c r="C44" s="225"/>
      <c r="D44" s="95" t="s">
        <v>79</v>
      </c>
      <c r="E44" s="94" t="s">
        <v>10</v>
      </c>
      <c r="F44" s="93"/>
      <c r="G44" s="92" t="s">
        <v>125</v>
      </c>
      <c r="H44" s="91">
        <f>ROUND(F44*2/100,1)</f>
        <v>0</v>
      </c>
      <c r="I44" s="85"/>
      <c r="J44" s="84"/>
    </row>
    <row r="45" spans="1:10" ht="44.25">
      <c r="A45" s="96">
        <v>22</v>
      </c>
      <c r="B45" s="225"/>
      <c r="C45" s="225"/>
      <c r="D45" s="95" t="s">
        <v>47</v>
      </c>
      <c r="E45" s="94" t="s">
        <v>48</v>
      </c>
      <c r="F45" s="93">
        <v>2</v>
      </c>
      <c r="G45" s="92" t="s">
        <v>124</v>
      </c>
      <c r="H45" s="91">
        <f>F45*1</f>
        <v>2</v>
      </c>
      <c r="I45" s="85"/>
      <c r="J45" s="84"/>
    </row>
    <row r="46" spans="1:10" ht="45">
      <c r="A46" s="96">
        <v>23</v>
      </c>
      <c r="B46" s="225"/>
      <c r="C46" s="225"/>
      <c r="D46" s="95" t="s">
        <v>123</v>
      </c>
      <c r="E46" s="94" t="s">
        <v>14</v>
      </c>
      <c r="F46" s="93"/>
      <c r="G46" s="92" t="s">
        <v>122</v>
      </c>
      <c r="H46" s="91">
        <f>F46*0.5</f>
        <v>0</v>
      </c>
      <c r="I46" s="85"/>
      <c r="J46" s="84"/>
    </row>
    <row r="47" spans="1:10" ht="39.75" customHeight="1">
      <c r="A47" s="90">
        <v>24</v>
      </c>
      <c r="B47" s="225"/>
      <c r="C47" s="225"/>
      <c r="D47" s="89" t="s">
        <v>51</v>
      </c>
      <c r="E47" s="87" t="s">
        <v>121</v>
      </c>
      <c r="F47" s="88"/>
      <c r="G47" s="87" t="s">
        <v>120</v>
      </c>
      <c r="H47" s="86">
        <f>F47*5</f>
        <v>0</v>
      </c>
      <c r="I47" s="85"/>
      <c r="J47" s="84"/>
    </row>
    <row r="48" spans="1:8" ht="18" customHeight="1">
      <c r="A48" s="83"/>
      <c r="B48" s="82"/>
      <c r="C48" s="81"/>
      <c r="D48" s="80"/>
      <c r="E48" s="79"/>
      <c r="F48" s="79"/>
      <c r="G48" s="79"/>
      <c r="H48" s="79"/>
    </row>
    <row r="49" spans="1:8" s="78" customFormat="1" ht="15">
      <c r="A49" s="79"/>
      <c r="B49" s="79"/>
      <c r="C49" s="79"/>
      <c r="D49" s="79"/>
      <c r="E49" s="79"/>
      <c r="F49" s="79"/>
      <c r="G49" s="79"/>
      <c r="H49" s="79"/>
    </row>
    <row r="50" spans="1:8" s="78" customFormat="1" ht="15">
      <c r="A50" s="79"/>
      <c r="B50" s="79"/>
      <c r="C50" s="79"/>
      <c r="D50" s="79"/>
      <c r="E50" s="79"/>
      <c r="F50" s="79"/>
      <c r="G50" s="79"/>
      <c r="H50" s="79"/>
    </row>
    <row r="51" spans="1:8" s="78" customFormat="1" ht="15">
      <c r="A51" s="79"/>
      <c r="B51" s="79"/>
      <c r="C51" s="79"/>
      <c r="D51" s="79"/>
      <c r="E51" s="79"/>
      <c r="F51" s="79"/>
      <c r="G51" s="79"/>
      <c r="H51" s="79"/>
    </row>
    <row r="52" spans="1:8" s="78" customFormat="1" ht="15">
      <c r="A52" s="79"/>
      <c r="B52" s="79"/>
      <c r="C52" s="79"/>
      <c r="D52" s="79"/>
      <c r="E52" s="79"/>
      <c r="F52" s="79"/>
      <c r="G52" s="79"/>
      <c r="H52" s="79"/>
    </row>
    <row r="53" spans="1:8" s="78" customFormat="1" ht="15">
      <c r="A53" s="79"/>
      <c r="B53" s="79"/>
      <c r="C53" s="79"/>
      <c r="D53" s="79"/>
      <c r="E53" s="79"/>
      <c r="F53" s="79"/>
      <c r="G53" s="79"/>
      <c r="H53" s="79"/>
    </row>
    <row r="54" spans="1:8" s="78" customFormat="1" ht="15">
      <c r="A54" s="79"/>
      <c r="B54" s="79"/>
      <c r="C54" s="79"/>
      <c r="D54" s="79"/>
      <c r="E54" s="79"/>
      <c r="F54" s="79"/>
      <c r="G54" s="79"/>
      <c r="H54" s="79"/>
    </row>
    <row r="55" spans="1:8" s="78" customFormat="1" ht="15">
      <c r="A55" s="79"/>
      <c r="B55" s="79"/>
      <c r="C55" s="79"/>
      <c r="D55" s="79"/>
      <c r="E55" s="79"/>
      <c r="F55" s="79"/>
      <c r="G55" s="79"/>
      <c r="H55" s="79"/>
    </row>
    <row r="56" spans="1:8" s="78" customFormat="1" ht="15">
      <c r="A56" s="79"/>
      <c r="B56" s="79"/>
      <c r="C56" s="79"/>
      <c r="D56" s="79"/>
      <c r="E56" s="79"/>
      <c r="F56" s="79"/>
      <c r="G56" s="79"/>
      <c r="H56" s="79"/>
    </row>
    <row r="57" spans="1:8" s="78" customFormat="1" ht="15">
      <c r="A57" s="79"/>
      <c r="B57" s="79"/>
      <c r="C57" s="79"/>
      <c r="D57" s="79"/>
      <c r="E57" s="79"/>
      <c r="F57" s="79"/>
      <c r="G57" s="79"/>
      <c r="H57" s="79"/>
    </row>
    <row r="58" spans="1:8" s="78" customFormat="1" ht="15">
      <c r="A58" s="79"/>
      <c r="B58" s="79"/>
      <c r="C58" s="79"/>
      <c r="D58" s="77"/>
      <c r="E58" s="77"/>
      <c r="F58" s="77"/>
      <c r="G58" s="77"/>
      <c r="H58" s="77"/>
    </row>
    <row r="59" spans="1:8" s="78" customFormat="1" ht="15">
      <c r="A59" s="79"/>
      <c r="B59" s="79"/>
      <c r="C59" s="79"/>
      <c r="D59" s="77"/>
      <c r="E59" s="77"/>
      <c r="F59" s="77"/>
      <c r="G59" s="77"/>
      <c r="H59" s="77"/>
    </row>
    <row r="60" spans="1:8" s="78" customFormat="1" ht="15">
      <c r="A60" s="79"/>
      <c r="B60" s="79"/>
      <c r="C60" s="79"/>
      <c r="D60" s="77"/>
      <c r="E60" s="77"/>
      <c r="F60" s="77"/>
      <c r="G60" s="77"/>
      <c r="H60" s="77"/>
    </row>
    <row r="61" spans="1:8" s="78" customFormat="1" ht="15">
      <c r="A61" s="79"/>
      <c r="B61" s="79"/>
      <c r="C61" s="79"/>
      <c r="D61" s="77"/>
      <c r="E61" s="77"/>
      <c r="F61" s="77"/>
      <c r="G61" s="77"/>
      <c r="H61" s="77"/>
    </row>
    <row r="62" spans="1:8" s="78" customFormat="1" ht="15">
      <c r="A62" s="79"/>
      <c r="B62" s="79"/>
      <c r="C62" s="79"/>
      <c r="D62" s="77"/>
      <c r="E62" s="77"/>
      <c r="F62" s="77"/>
      <c r="G62" s="77"/>
      <c r="H62" s="77"/>
    </row>
    <row r="63" spans="1:8" s="78" customFormat="1" ht="15">
      <c r="A63" s="79"/>
      <c r="B63" s="79"/>
      <c r="C63" s="79"/>
      <c r="D63" s="77"/>
      <c r="E63" s="77"/>
      <c r="F63" s="77"/>
      <c r="G63" s="77"/>
      <c r="H63" s="77"/>
    </row>
    <row r="64" spans="1:8" s="78" customFormat="1" ht="15">
      <c r="A64" s="79"/>
      <c r="B64" s="79"/>
      <c r="C64" s="79"/>
      <c r="D64" s="77"/>
      <c r="E64" s="77"/>
      <c r="F64" s="77"/>
      <c r="G64" s="77"/>
      <c r="H64" s="77"/>
    </row>
    <row r="65" spans="1:3" s="78" customFormat="1" ht="15">
      <c r="A65" s="79"/>
      <c r="B65" s="79"/>
      <c r="C65" s="79"/>
    </row>
    <row r="66" spans="1:3" s="78" customFormat="1" ht="15">
      <c r="A66" s="79"/>
      <c r="B66" s="79"/>
      <c r="C66" s="79"/>
    </row>
    <row r="67" spans="1:3" s="78" customFormat="1" ht="15">
      <c r="A67" s="79"/>
      <c r="B67" s="79"/>
      <c r="C67" s="77"/>
    </row>
  </sheetData>
  <sheetProtection sheet="1" objects="1" scenarios="1"/>
  <mergeCells count="29">
    <mergeCell ref="A29:A33"/>
    <mergeCell ref="C29:C33"/>
    <mergeCell ref="D29:H29"/>
    <mergeCell ref="A34:A38"/>
    <mergeCell ref="C34:C47"/>
    <mergeCell ref="D34:H34"/>
    <mergeCell ref="A39:A42"/>
    <mergeCell ref="D39:H39"/>
    <mergeCell ref="B19:B27"/>
    <mergeCell ref="C19:C20"/>
    <mergeCell ref="C21:C25"/>
    <mergeCell ref="C26:C27"/>
    <mergeCell ref="B28:B47"/>
    <mergeCell ref="A9:F9"/>
    <mergeCell ref="C10:D10"/>
    <mergeCell ref="B11:B18"/>
    <mergeCell ref="C11:C15"/>
    <mergeCell ref="C16:C17"/>
    <mergeCell ref="A5:B5"/>
    <mergeCell ref="D5:H5"/>
    <mergeCell ref="A6:F6"/>
    <mergeCell ref="A7:F7"/>
    <mergeCell ref="A8:F8"/>
    <mergeCell ref="A1:C1"/>
    <mergeCell ref="D1:H3"/>
    <mergeCell ref="A2:B2"/>
    <mergeCell ref="A3:B3"/>
    <mergeCell ref="A4:B4"/>
    <mergeCell ref="D4:H4"/>
  </mergeCells>
  <printOptions horizontalCentered="1"/>
  <pageMargins left="0.5901574803149606" right="0.5901574803149606" top="0.9838582677165354" bottom="0.9838582677165354" header="0.5901574803149606" footer="0.5901574803149606"/>
  <pageSetup fitToHeight="0" fitToWidth="0" orientation="portrait" paperSize="9" scale="70"/>
  <rowBreaks count="1" manualBreakCount="1">
    <brk id="27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28">
      <selection activeCell="F16" sqref="F16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4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7.75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18.27272727272727</v>
      </c>
      <c r="D4" s="207" t="s">
        <v>170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30.02272727272727</v>
      </c>
      <c r="D5" s="192" t="s">
        <v>169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55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4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2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0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3" t="s">
        <v>83</v>
      </c>
      <c r="F10" s="73" t="s">
        <v>0</v>
      </c>
      <c r="G10" s="7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>
        <v>0</v>
      </c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72">
        <v>4</v>
      </c>
      <c r="B14" s="175"/>
      <c r="C14" s="173"/>
      <c r="D14" s="8" t="s">
        <v>72</v>
      </c>
      <c r="E14" s="20" t="s">
        <v>15</v>
      </c>
      <c r="F14" s="39">
        <v>0</v>
      </c>
      <c r="G14" s="20" t="s">
        <v>5</v>
      </c>
      <c r="H14" s="23">
        <f>IF(F14=1,2,0)</f>
        <v>0</v>
      </c>
      <c r="I14" s="3"/>
    </row>
    <row r="15" spans="1:9" ht="30">
      <c r="A15" s="72">
        <v>5</v>
      </c>
      <c r="B15" s="175"/>
      <c r="C15" s="174"/>
      <c r="D15" s="8" t="s">
        <v>73</v>
      </c>
      <c r="E15" s="20" t="s">
        <v>17</v>
      </c>
      <c r="F15" s="35">
        <v>0</v>
      </c>
      <c r="G15" s="20" t="s">
        <v>12</v>
      </c>
      <c r="H15" s="23">
        <f>IF(F15=1,1,0)</f>
        <v>0</v>
      </c>
      <c r="I15" s="3"/>
    </row>
    <row r="16" spans="1:9" ht="51" customHeight="1">
      <c r="A16" s="72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72">
        <v>7</v>
      </c>
      <c r="B17" s="175"/>
      <c r="C17" s="174"/>
      <c r="D17" s="8" t="s">
        <v>85</v>
      </c>
      <c r="E17" s="20" t="s">
        <v>53</v>
      </c>
      <c r="F17" s="35">
        <v>0</v>
      </c>
      <c r="G17" s="20" t="s">
        <v>19</v>
      </c>
      <c r="H17" s="23">
        <f>F17/G6*3</f>
        <v>0</v>
      </c>
      <c r="I17" s="3"/>
    </row>
    <row r="18" spans="1:9" ht="103.5" customHeight="1">
      <c r="A18" s="72">
        <v>8</v>
      </c>
      <c r="B18" s="175"/>
      <c r="C18" s="75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72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3</v>
      </c>
      <c r="G19" s="20" t="s">
        <v>61</v>
      </c>
      <c r="H19" s="23">
        <f>F19/G7*1</f>
        <v>0.75</v>
      </c>
      <c r="I19" s="3"/>
    </row>
    <row r="20" spans="1:9" ht="71.25" customHeight="1">
      <c r="A20" s="72">
        <v>10</v>
      </c>
      <c r="B20" s="171"/>
      <c r="C20" s="171"/>
      <c r="D20" s="8" t="s">
        <v>26</v>
      </c>
      <c r="E20" s="20" t="s">
        <v>53</v>
      </c>
      <c r="F20" s="22">
        <f>G8+G9</f>
        <v>2</v>
      </c>
      <c r="G20" s="20" t="s">
        <v>60</v>
      </c>
      <c r="H20" s="23">
        <f>IF(F20&gt;((F20+G7)/2),1,0)+IF(F20=((F20+G7)/2),1,0)</f>
        <v>0</v>
      </c>
      <c r="I20" s="3"/>
    </row>
    <row r="21" spans="1:9" ht="45">
      <c r="A21" s="72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72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72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72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72">
        <v>13</v>
      </c>
      <c r="B25" s="171"/>
      <c r="C25" s="171"/>
      <c r="D25" s="8" t="s">
        <v>27</v>
      </c>
      <c r="E25" s="20" t="s">
        <v>15</v>
      </c>
      <c r="F25" s="35">
        <v>0</v>
      </c>
      <c r="G25" s="20" t="s">
        <v>28</v>
      </c>
      <c r="H25" s="23">
        <f>IF(F25=1,1,0)</f>
        <v>0</v>
      </c>
      <c r="I25" s="3"/>
    </row>
    <row r="26" spans="1:9" ht="41.25" customHeight="1">
      <c r="A26" s="72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72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72">
        <v>16</v>
      </c>
      <c r="B28" s="171" t="s">
        <v>35</v>
      </c>
      <c r="C28" s="74" t="s">
        <v>34</v>
      </c>
      <c r="D28" s="8" t="s">
        <v>68</v>
      </c>
      <c r="E28" s="20" t="s">
        <v>53</v>
      </c>
      <c r="F28" s="35">
        <v>55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55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17</v>
      </c>
      <c r="G31" s="20" t="s">
        <v>75</v>
      </c>
      <c r="H31" s="23">
        <f>F31/$G$6*2</f>
        <v>0.6181818181818182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45</v>
      </c>
      <c r="G32" s="20" t="s">
        <v>76</v>
      </c>
      <c r="H32" s="23">
        <f>F32/$G$6*3</f>
        <v>2.4545454545454546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0</v>
      </c>
      <c r="G33" s="20" t="s">
        <v>77</v>
      </c>
      <c r="H33" s="23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0</v>
      </c>
      <c r="G36" s="20" t="s">
        <v>12</v>
      </c>
      <c r="H36" s="23">
        <f>IF(F36=1,1,0)</f>
        <v>0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0</v>
      </c>
      <c r="G37" s="20" t="s">
        <v>5</v>
      </c>
      <c r="H37" s="23">
        <f>IF(F37=1,2,0)</f>
        <v>0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1</v>
      </c>
      <c r="G40" s="20" t="s">
        <v>41</v>
      </c>
      <c r="H40" s="23">
        <f>F40*0.5</f>
        <v>0.5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4</v>
      </c>
      <c r="G41" s="20" t="s">
        <v>42</v>
      </c>
      <c r="H41" s="23">
        <f>F41*1</f>
        <v>4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>
        <v>0</v>
      </c>
      <c r="G42" s="20" t="s">
        <v>43</v>
      </c>
      <c r="H42" s="23">
        <f>F42*2.5</f>
        <v>0</v>
      </c>
      <c r="I42" s="12"/>
      <c r="J42" s="3"/>
    </row>
    <row r="43" spans="1:10" ht="30">
      <c r="A43" s="72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72">
        <v>21</v>
      </c>
      <c r="B44" s="171"/>
      <c r="C44" s="171"/>
      <c r="D44" s="13" t="s">
        <v>79</v>
      </c>
      <c r="E44" s="20" t="s">
        <v>10</v>
      </c>
      <c r="F44" s="35">
        <v>10</v>
      </c>
      <c r="G44" s="20" t="s">
        <v>46</v>
      </c>
      <c r="H44" s="23">
        <f>ROUND(F44*2/100,1)</f>
        <v>0.2</v>
      </c>
      <c r="I44" s="12"/>
      <c r="J44" s="3"/>
    </row>
    <row r="45" spans="1:10" ht="44.25">
      <c r="A45" s="72">
        <v>22</v>
      </c>
      <c r="B45" s="171"/>
      <c r="C45" s="171"/>
      <c r="D45" s="13" t="s">
        <v>47</v>
      </c>
      <c r="E45" s="20" t="s">
        <v>48</v>
      </c>
      <c r="F45" s="35">
        <v>1</v>
      </c>
      <c r="G45" s="20" t="s">
        <v>49</v>
      </c>
      <c r="H45" s="23">
        <f>F45*1</f>
        <v>1</v>
      </c>
      <c r="I45" s="12"/>
      <c r="J45" s="3"/>
    </row>
    <row r="46" spans="1:10" ht="44.25">
      <c r="A46" s="72">
        <v>23</v>
      </c>
      <c r="B46" s="171"/>
      <c r="C46" s="171"/>
      <c r="D46" s="13" t="s">
        <v>80</v>
      </c>
      <c r="E46" s="20" t="s">
        <v>14</v>
      </c>
      <c r="F46" s="35">
        <v>0</v>
      </c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>
        <v>0</v>
      </c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W67"/>
  <sheetViews>
    <sheetView zoomScalePageLayoutView="0" workbookViewId="0" topLeftCell="A1">
      <selection activeCell="F36" sqref="F36"/>
    </sheetView>
  </sheetViews>
  <sheetFormatPr defaultColWidth="9.125" defaultRowHeight="12.75"/>
  <cols>
    <col min="1" max="1" width="4.875" style="2" customWidth="1"/>
    <col min="2" max="2" width="6.625" style="2" customWidth="1"/>
    <col min="3" max="3" width="13.00390625" style="2" customWidth="1"/>
    <col min="4" max="4" width="42.625" style="2" customWidth="1"/>
    <col min="5" max="5" width="17.25390625" style="2" customWidth="1"/>
    <col min="6" max="7" width="14.875" style="2" customWidth="1"/>
    <col min="8" max="8" width="17.75390625" style="2" customWidth="1"/>
    <col min="9" max="9" width="9.625" style="2" customWidth="1"/>
    <col min="10" max="16384" width="9.125" style="2" customWidth="1"/>
  </cols>
  <sheetData>
    <row r="1" spans="1:11" ht="18" customHeight="1" thickBot="1">
      <c r="A1" s="204" t="s">
        <v>13</v>
      </c>
      <c r="B1" s="205"/>
      <c r="C1" s="206"/>
      <c r="D1" s="195" t="s">
        <v>100</v>
      </c>
      <c r="E1" s="196"/>
      <c r="F1" s="196"/>
      <c r="G1" s="196"/>
      <c r="H1" s="197"/>
      <c r="I1" s="1"/>
      <c r="J1" s="1"/>
      <c r="K1" s="1"/>
    </row>
    <row r="2" spans="1:11" ht="15">
      <c r="A2" s="183" t="s">
        <v>86</v>
      </c>
      <c r="B2" s="184"/>
      <c r="C2" s="46">
        <f>SUM(H11:H18)</f>
        <v>6</v>
      </c>
      <c r="D2" s="198"/>
      <c r="E2" s="199"/>
      <c r="F2" s="199"/>
      <c r="G2" s="199"/>
      <c r="H2" s="200"/>
      <c r="I2" s="3"/>
      <c r="J2" s="1"/>
      <c r="K2" s="1"/>
    </row>
    <row r="3" spans="1:11" ht="15">
      <c r="A3" s="185" t="s">
        <v>87</v>
      </c>
      <c r="B3" s="186"/>
      <c r="C3" s="45">
        <f>SUM(H19:H27)</f>
        <v>10.333333333333332</v>
      </c>
      <c r="D3" s="201"/>
      <c r="E3" s="202"/>
      <c r="F3" s="202"/>
      <c r="G3" s="202"/>
      <c r="H3" s="203"/>
      <c r="I3" s="1"/>
      <c r="J3" s="1"/>
      <c r="K3" s="1"/>
    </row>
    <row r="4" spans="1:9" ht="16.5" thickBot="1">
      <c r="A4" s="190" t="s">
        <v>88</v>
      </c>
      <c r="B4" s="191"/>
      <c r="C4" s="44">
        <f>SUM(H28:H28,H30:H33,H35:H38,H40:H47)</f>
        <v>29.740000000000002</v>
      </c>
      <c r="D4" s="207" t="s">
        <v>174</v>
      </c>
      <c r="E4" s="208"/>
      <c r="F4" s="208"/>
      <c r="G4" s="208"/>
      <c r="H4" s="209"/>
      <c r="I4" s="4"/>
    </row>
    <row r="5" spans="1:9" ht="16.5" thickBot="1">
      <c r="A5" s="210" t="s">
        <v>54</v>
      </c>
      <c r="B5" s="211"/>
      <c r="C5" s="43">
        <f>SUM(C2:C4)</f>
        <v>46.07333333333334</v>
      </c>
      <c r="D5" s="192" t="s">
        <v>173</v>
      </c>
      <c r="E5" s="193"/>
      <c r="F5" s="193"/>
      <c r="G5" s="193"/>
      <c r="H5" s="194"/>
      <c r="I5" s="4"/>
    </row>
    <row r="6" spans="1:9" ht="15">
      <c r="A6" s="187" t="s">
        <v>84</v>
      </c>
      <c r="B6" s="188"/>
      <c r="C6" s="188"/>
      <c r="D6" s="188"/>
      <c r="E6" s="188"/>
      <c r="F6" s="189"/>
      <c r="G6" s="40">
        <v>25</v>
      </c>
      <c r="H6" s="5" t="s">
        <v>4</v>
      </c>
      <c r="I6" s="3"/>
    </row>
    <row r="7" spans="1:9" ht="15">
      <c r="A7" s="168" t="s">
        <v>55</v>
      </c>
      <c r="B7" s="169"/>
      <c r="C7" s="169"/>
      <c r="D7" s="169"/>
      <c r="E7" s="169"/>
      <c r="F7" s="170"/>
      <c r="G7" s="41">
        <v>3</v>
      </c>
      <c r="H7" s="6" t="s">
        <v>4</v>
      </c>
      <c r="I7" s="3"/>
    </row>
    <row r="8" spans="1:9" ht="15">
      <c r="A8" s="168" t="s">
        <v>56</v>
      </c>
      <c r="B8" s="169"/>
      <c r="C8" s="169"/>
      <c r="D8" s="169"/>
      <c r="E8" s="169"/>
      <c r="F8" s="170"/>
      <c r="G8" s="41">
        <v>3</v>
      </c>
      <c r="H8" s="6" t="s">
        <v>4</v>
      </c>
      <c r="I8" s="3"/>
    </row>
    <row r="9" spans="1:9" ht="15.75" thickBot="1">
      <c r="A9" s="168" t="s">
        <v>57</v>
      </c>
      <c r="B9" s="169"/>
      <c r="C9" s="169"/>
      <c r="D9" s="169"/>
      <c r="E9" s="169"/>
      <c r="F9" s="170"/>
      <c r="G9" s="42">
        <v>1</v>
      </c>
      <c r="H9" s="6" t="s">
        <v>4</v>
      </c>
      <c r="I9" s="3"/>
    </row>
    <row r="10" spans="1:9" s="7" customFormat="1" ht="62.25" customHeight="1">
      <c r="A10" s="32" t="s">
        <v>3</v>
      </c>
      <c r="B10" s="33" t="s">
        <v>81</v>
      </c>
      <c r="C10" s="172" t="s">
        <v>82</v>
      </c>
      <c r="D10" s="172"/>
      <c r="E10" s="73" t="s">
        <v>83</v>
      </c>
      <c r="F10" s="73" t="s">
        <v>0</v>
      </c>
      <c r="G10" s="73" t="s">
        <v>1</v>
      </c>
      <c r="H10" s="34" t="s">
        <v>2</v>
      </c>
      <c r="I10" s="19"/>
    </row>
    <row r="11" spans="1:9" ht="33.75" customHeight="1">
      <c r="A11" s="27">
        <v>1</v>
      </c>
      <c r="B11" s="175" t="s">
        <v>90</v>
      </c>
      <c r="C11" s="173" t="s">
        <v>22</v>
      </c>
      <c r="D11" s="29" t="s">
        <v>69</v>
      </c>
      <c r="E11" s="30" t="s">
        <v>17</v>
      </c>
      <c r="F11" s="37"/>
      <c r="G11" s="18" t="s">
        <v>18</v>
      </c>
      <c r="H11" s="31">
        <f>IF(F11=1,1,0)</f>
        <v>0</v>
      </c>
      <c r="I11" s="3"/>
    </row>
    <row r="12" spans="1:9" ht="33.75" customHeight="1">
      <c r="A12" s="27">
        <v>2</v>
      </c>
      <c r="B12" s="175"/>
      <c r="C12" s="173"/>
      <c r="D12" s="8" t="s">
        <v>70</v>
      </c>
      <c r="E12" s="21" t="s">
        <v>17</v>
      </c>
      <c r="F12" s="38">
        <v>1</v>
      </c>
      <c r="G12" s="18" t="s">
        <v>12</v>
      </c>
      <c r="H12" s="23">
        <f>IF(F12=1,1,0)</f>
        <v>1</v>
      </c>
      <c r="I12" s="3"/>
    </row>
    <row r="13" spans="1:9" ht="33.75" customHeight="1">
      <c r="A13" s="27">
        <v>3</v>
      </c>
      <c r="B13" s="175"/>
      <c r="C13" s="173"/>
      <c r="D13" s="8" t="s">
        <v>71</v>
      </c>
      <c r="E13" s="21" t="s">
        <v>17</v>
      </c>
      <c r="F13" s="38">
        <v>1</v>
      </c>
      <c r="G13" s="18" t="s">
        <v>12</v>
      </c>
      <c r="H13" s="23">
        <f>IF(F13=1,1,0)</f>
        <v>1</v>
      </c>
      <c r="I13" s="3"/>
    </row>
    <row r="14" spans="1:9" ht="22.5" customHeight="1">
      <c r="A14" s="72">
        <v>4</v>
      </c>
      <c r="B14" s="175"/>
      <c r="C14" s="173"/>
      <c r="D14" s="8" t="s">
        <v>72</v>
      </c>
      <c r="E14" s="20" t="s">
        <v>15</v>
      </c>
      <c r="F14" s="39">
        <v>1</v>
      </c>
      <c r="G14" s="20" t="s">
        <v>5</v>
      </c>
      <c r="H14" s="23">
        <f>IF(F14=1,2,0)</f>
        <v>2</v>
      </c>
      <c r="I14" s="3"/>
    </row>
    <row r="15" spans="1:9" ht="30">
      <c r="A15" s="72">
        <v>5</v>
      </c>
      <c r="B15" s="175"/>
      <c r="C15" s="174"/>
      <c r="D15" s="8" t="s">
        <v>73</v>
      </c>
      <c r="E15" s="20" t="s">
        <v>17</v>
      </c>
      <c r="F15" s="35"/>
      <c r="G15" s="20" t="s">
        <v>12</v>
      </c>
      <c r="H15" s="23">
        <f>IF(F15=1,1,0)</f>
        <v>0</v>
      </c>
      <c r="I15" s="3"/>
    </row>
    <row r="16" spans="1:9" ht="51" customHeight="1">
      <c r="A16" s="72">
        <v>6</v>
      </c>
      <c r="B16" s="175"/>
      <c r="C16" s="176" t="s">
        <v>21</v>
      </c>
      <c r="D16" s="8" t="s">
        <v>58</v>
      </c>
      <c r="E16" s="20" t="s">
        <v>17</v>
      </c>
      <c r="F16" s="35">
        <v>1</v>
      </c>
      <c r="G16" s="20" t="s">
        <v>12</v>
      </c>
      <c r="H16" s="23">
        <f>IF(F16=1,1,0)+IF(F16=2,2,0)</f>
        <v>1</v>
      </c>
      <c r="I16" s="3"/>
    </row>
    <row r="17" spans="1:9" ht="54" customHeight="1">
      <c r="A17" s="72">
        <v>7</v>
      </c>
      <c r="B17" s="175"/>
      <c r="C17" s="174"/>
      <c r="D17" s="8" t="s">
        <v>85</v>
      </c>
      <c r="E17" s="20" t="s">
        <v>53</v>
      </c>
      <c r="F17" s="35"/>
      <c r="G17" s="20" t="s">
        <v>19</v>
      </c>
      <c r="H17" s="23">
        <f>F17/G6*3</f>
        <v>0</v>
      </c>
      <c r="I17" s="3"/>
    </row>
    <row r="18" spans="1:9" ht="103.5" customHeight="1">
      <c r="A18" s="72">
        <v>8</v>
      </c>
      <c r="B18" s="175"/>
      <c r="C18" s="75" t="s">
        <v>20</v>
      </c>
      <c r="D18" s="8" t="s">
        <v>23</v>
      </c>
      <c r="E18" s="20" t="s">
        <v>15</v>
      </c>
      <c r="F18" s="35">
        <v>1</v>
      </c>
      <c r="G18" s="9" t="s">
        <v>24</v>
      </c>
      <c r="H18" s="23">
        <f>IF(F18=1,1,0)+IF(F18=2,2,0)</f>
        <v>1</v>
      </c>
      <c r="I18" s="3"/>
    </row>
    <row r="19" spans="1:9" ht="41.25" customHeight="1">
      <c r="A19" s="72">
        <v>9</v>
      </c>
      <c r="B19" s="171" t="s">
        <v>89</v>
      </c>
      <c r="C19" s="171" t="s">
        <v>25</v>
      </c>
      <c r="D19" s="8" t="s">
        <v>59</v>
      </c>
      <c r="E19" s="20" t="s">
        <v>53</v>
      </c>
      <c r="F19" s="38">
        <v>4</v>
      </c>
      <c r="G19" s="20" t="s">
        <v>61</v>
      </c>
      <c r="H19" s="23">
        <f>F19/G7*1</f>
        <v>1.3333333333333333</v>
      </c>
      <c r="I19" s="3"/>
    </row>
    <row r="20" spans="1:9" ht="71.25" customHeight="1">
      <c r="A20" s="72">
        <v>10</v>
      </c>
      <c r="B20" s="171"/>
      <c r="C20" s="171"/>
      <c r="D20" s="8" t="s">
        <v>26</v>
      </c>
      <c r="E20" s="20" t="s">
        <v>53</v>
      </c>
      <c r="F20" s="22">
        <f>G8+G9</f>
        <v>4</v>
      </c>
      <c r="G20" s="20" t="s">
        <v>60</v>
      </c>
      <c r="H20" s="23">
        <f>IF(F20&gt;((F20+G7)/2),1,0)+IF(F20=((F20+G7)/2),1,0)</f>
        <v>1</v>
      </c>
      <c r="I20" s="3"/>
    </row>
    <row r="21" spans="1:9" ht="45">
      <c r="A21" s="72">
        <v>11</v>
      </c>
      <c r="B21" s="171"/>
      <c r="C21" s="171" t="s">
        <v>29</v>
      </c>
      <c r="D21" s="8" t="s">
        <v>62</v>
      </c>
      <c r="E21" s="20" t="s">
        <v>15</v>
      </c>
      <c r="F21" s="35">
        <v>1</v>
      </c>
      <c r="G21" s="20" t="s">
        <v>63</v>
      </c>
      <c r="H21" s="23">
        <f>IF(F21=1,2,0)</f>
        <v>2</v>
      </c>
      <c r="I21" s="3"/>
    </row>
    <row r="22" spans="1:9" ht="27" customHeight="1">
      <c r="A22" s="72">
        <v>12</v>
      </c>
      <c r="B22" s="171"/>
      <c r="C22" s="171"/>
      <c r="D22" s="8" t="s">
        <v>64</v>
      </c>
      <c r="E22" s="20" t="s">
        <v>15</v>
      </c>
      <c r="F22" s="35">
        <v>1</v>
      </c>
      <c r="G22" s="20" t="s">
        <v>12</v>
      </c>
      <c r="H22" s="23">
        <f>IF(F22=1,1,0)</f>
        <v>1</v>
      </c>
      <c r="I22" s="3"/>
    </row>
    <row r="23" spans="1:9" ht="42" customHeight="1">
      <c r="A23" s="72">
        <v>12</v>
      </c>
      <c r="B23" s="171"/>
      <c r="C23" s="171"/>
      <c r="D23" s="8" t="s">
        <v>65</v>
      </c>
      <c r="E23" s="20" t="s">
        <v>15</v>
      </c>
      <c r="F23" s="35">
        <v>1</v>
      </c>
      <c r="G23" s="20" t="s">
        <v>11</v>
      </c>
      <c r="H23" s="23">
        <f>IF(F23=1,0.5,0)</f>
        <v>0.5</v>
      </c>
      <c r="I23" s="3"/>
    </row>
    <row r="24" spans="1:9" ht="38.25" customHeight="1">
      <c r="A24" s="72">
        <v>12</v>
      </c>
      <c r="B24" s="171"/>
      <c r="C24" s="171"/>
      <c r="D24" s="8" t="s">
        <v>66</v>
      </c>
      <c r="E24" s="20" t="s">
        <v>15</v>
      </c>
      <c r="F24" s="35">
        <v>1</v>
      </c>
      <c r="G24" s="20" t="s">
        <v>11</v>
      </c>
      <c r="H24" s="23">
        <f>IF(F24=1,0.5,0)</f>
        <v>0.5</v>
      </c>
      <c r="I24" s="3"/>
    </row>
    <row r="25" spans="1:9" ht="42" customHeight="1">
      <c r="A25" s="72">
        <v>13</v>
      </c>
      <c r="B25" s="171"/>
      <c r="C25" s="171"/>
      <c r="D25" s="8" t="s">
        <v>27</v>
      </c>
      <c r="E25" s="20" t="s">
        <v>15</v>
      </c>
      <c r="F25" s="35">
        <v>1</v>
      </c>
      <c r="G25" s="20" t="s">
        <v>28</v>
      </c>
      <c r="H25" s="23">
        <f>IF(F25=1,1,0)</f>
        <v>1</v>
      </c>
      <c r="I25" s="3"/>
    </row>
    <row r="26" spans="1:9" ht="41.25" customHeight="1">
      <c r="A26" s="72">
        <v>14</v>
      </c>
      <c r="B26" s="171"/>
      <c r="C26" s="171" t="s">
        <v>30</v>
      </c>
      <c r="D26" s="8" t="s">
        <v>31</v>
      </c>
      <c r="E26" s="20" t="s">
        <v>15</v>
      </c>
      <c r="F26" s="35">
        <v>1</v>
      </c>
      <c r="G26" s="20" t="s">
        <v>33</v>
      </c>
      <c r="H26" s="23">
        <f>IF(F26=1,2,0)</f>
        <v>2</v>
      </c>
      <c r="I26" s="3"/>
    </row>
    <row r="27" spans="1:12" ht="55.5" customHeight="1">
      <c r="A27" s="72">
        <v>15</v>
      </c>
      <c r="B27" s="171"/>
      <c r="C27" s="171"/>
      <c r="D27" s="8" t="s">
        <v>67</v>
      </c>
      <c r="E27" s="20" t="s">
        <v>32</v>
      </c>
      <c r="F27" s="35">
        <v>1</v>
      </c>
      <c r="G27" s="9" t="s">
        <v>24</v>
      </c>
      <c r="H27" s="23">
        <f>IF(F27=1,1,0)</f>
        <v>1</v>
      </c>
      <c r="I27" s="19"/>
      <c r="J27" s="7"/>
      <c r="K27" s="7"/>
      <c r="L27" s="7"/>
    </row>
    <row r="28" spans="1:9" ht="131.25" customHeight="1">
      <c r="A28" s="72">
        <v>16</v>
      </c>
      <c r="B28" s="171" t="s">
        <v>35</v>
      </c>
      <c r="C28" s="74" t="s">
        <v>34</v>
      </c>
      <c r="D28" s="8" t="s">
        <v>68</v>
      </c>
      <c r="E28" s="20" t="s">
        <v>53</v>
      </c>
      <c r="F28" s="35">
        <v>25</v>
      </c>
      <c r="G28" s="20" t="s">
        <v>36</v>
      </c>
      <c r="H28" s="23">
        <f>F28/G6*4</f>
        <v>4</v>
      </c>
      <c r="I28" s="3"/>
    </row>
    <row r="29" spans="1:10" ht="15">
      <c r="A29" s="177">
        <v>17</v>
      </c>
      <c r="B29" s="171"/>
      <c r="C29" s="171" t="s">
        <v>37</v>
      </c>
      <c r="D29" s="179" t="s">
        <v>16</v>
      </c>
      <c r="E29" s="179"/>
      <c r="F29" s="179"/>
      <c r="G29" s="179"/>
      <c r="H29" s="180"/>
      <c r="I29" s="10"/>
      <c r="J29" s="3"/>
    </row>
    <row r="30" spans="1:75" ht="31.5" customHeight="1">
      <c r="A30" s="177"/>
      <c r="B30" s="171"/>
      <c r="C30" s="171"/>
      <c r="D30" s="8" t="s">
        <v>38</v>
      </c>
      <c r="E30" s="20" t="s">
        <v>53</v>
      </c>
      <c r="F30" s="35">
        <v>25</v>
      </c>
      <c r="G30" s="20" t="s">
        <v>74</v>
      </c>
      <c r="H30" s="23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>
      <c r="A31" s="177"/>
      <c r="B31" s="171"/>
      <c r="C31" s="171"/>
      <c r="D31" s="8" t="s">
        <v>7</v>
      </c>
      <c r="E31" s="20" t="s">
        <v>53</v>
      </c>
      <c r="F31" s="35">
        <v>18</v>
      </c>
      <c r="G31" s="20" t="s">
        <v>75</v>
      </c>
      <c r="H31" s="23">
        <f>F31/$G$6*2</f>
        <v>1.44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>
      <c r="A32" s="177"/>
      <c r="B32" s="171"/>
      <c r="C32" s="171"/>
      <c r="D32" s="8" t="s">
        <v>8</v>
      </c>
      <c r="E32" s="20" t="s">
        <v>53</v>
      </c>
      <c r="F32" s="35">
        <v>25</v>
      </c>
      <c r="G32" s="20" t="s">
        <v>76</v>
      </c>
      <c r="H32" s="23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>
      <c r="A33" s="177"/>
      <c r="B33" s="171"/>
      <c r="C33" s="171"/>
      <c r="D33" s="8" t="s">
        <v>91</v>
      </c>
      <c r="E33" s="20" t="s">
        <v>53</v>
      </c>
      <c r="F33" s="35">
        <v>5</v>
      </c>
      <c r="G33" s="20" t="s">
        <v>77</v>
      </c>
      <c r="H33" s="23">
        <f>F33/$G$6*4</f>
        <v>0.8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10" ht="31.5" customHeight="1">
      <c r="A34" s="177">
        <v>18</v>
      </c>
      <c r="B34" s="171"/>
      <c r="C34" s="171" t="s">
        <v>44</v>
      </c>
      <c r="D34" s="181" t="s">
        <v>78</v>
      </c>
      <c r="E34" s="181"/>
      <c r="F34" s="181"/>
      <c r="G34" s="181"/>
      <c r="H34" s="182"/>
      <c r="I34" s="10"/>
      <c r="J34" s="3"/>
    </row>
    <row r="35" spans="1:10" ht="18.75" customHeight="1">
      <c r="A35" s="177"/>
      <c r="B35" s="171"/>
      <c r="C35" s="171"/>
      <c r="D35" s="8" t="s">
        <v>38</v>
      </c>
      <c r="E35" s="20" t="s">
        <v>32</v>
      </c>
      <c r="F35" s="35">
        <v>1</v>
      </c>
      <c r="G35" s="20" t="s">
        <v>11</v>
      </c>
      <c r="H35" s="23">
        <f>IF(F35=1,0.5,0)</f>
        <v>0.5</v>
      </c>
      <c r="I35" s="12"/>
      <c r="J35" s="3"/>
    </row>
    <row r="36" spans="1:10" ht="18.75" customHeight="1">
      <c r="A36" s="177"/>
      <c r="B36" s="171"/>
      <c r="C36" s="171"/>
      <c r="D36" s="8" t="s">
        <v>7</v>
      </c>
      <c r="E36" s="20" t="s">
        <v>15</v>
      </c>
      <c r="F36" s="35">
        <v>1</v>
      </c>
      <c r="G36" s="20" t="s">
        <v>12</v>
      </c>
      <c r="H36" s="23">
        <f>IF(F36=1,1,0)</f>
        <v>1</v>
      </c>
      <c r="I36" s="12"/>
      <c r="J36" s="3"/>
    </row>
    <row r="37" spans="1:10" ht="18.75" customHeight="1">
      <c r="A37" s="177"/>
      <c r="B37" s="171"/>
      <c r="C37" s="171"/>
      <c r="D37" s="8" t="s">
        <v>8</v>
      </c>
      <c r="E37" s="20" t="s">
        <v>15</v>
      </c>
      <c r="F37" s="35">
        <v>1</v>
      </c>
      <c r="G37" s="20" t="s">
        <v>5</v>
      </c>
      <c r="H37" s="23">
        <f>IF(F37=1,2,0)</f>
        <v>2</v>
      </c>
      <c r="I37" s="12"/>
      <c r="J37" s="3"/>
    </row>
    <row r="38" spans="1:10" ht="18.75" customHeight="1">
      <c r="A38" s="177"/>
      <c r="B38" s="171"/>
      <c r="C38" s="171"/>
      <c r="D38" s="8" t="s">
        <v>91</v>
      </c>
      <c r="E38" s="20" t="s">
        <v>15</v>
      </c>
      <c r="F38" s="35">
        <v>1</v>
      </c>
      <c r="G38" s="20" t="s">
        <v>39</v>
      </c>
      <c r="H38" s="23">
        <f>IF(F38=1,3,0)</f>
        <v>3</v>
      </c>
      <c r="I38" s="12"/>
      <c r="J38" s="3"/>
    </row>
    <row r="39" spans="1:10" ht="16.5" customHeight="1">
      <c r="A39" s="177">
        <v>19</v>
      </c>
      <c r="B39" s="171"/>
      <c r="C39" s="171"/>
      <c r="D39" s="181" t="s">
        <v>40</v>
      </c>
      <c r="E39" s="181"/>
      <c r="F39" s="181"/>
      <c r="G39" s="181"/>
      <c r="H39" s="182"/>
      <c r="I39" s="12"/>
      <c r="J39" s="3"/>
    </row>
    <row r="40" spans="1:10" ht="19.5" customHeight="1">
      <c r="A40" s="177"/>
      <c r="B40" s="171"/>
      <c r="C40" s="171"/>
      <c r="D40" s="8" t="s">
        <v>7</v>
      </c>
      <c r="E40" s="20" t="s">
        <v>6</v>
      </c>
      <c r="F40" s="35">
        <v>2</v>
      </c>
      <c r="G40" s="20" t="s">
        <v>41</v>
      </c>
      <c r="H40" s="23">
        <f>F40*0.5</f>
        <v>1</v>
      </c>
      <c r="I40" s="12"/>
      <c r="J40" s="3"/>
    </row>
    <row r="41" spans="1:10" ht="19.5" customHeight="1">
      <c r="A41" s="177"/>
      <c r="B41" s="171"/>
      <c r="C41" s="171"/>
      <c r="D41" s="8" t="s">
        <v>8</v>
      </c>
      <c r="E41" s="20" t="s">
        <v>6</v>
      </c>
      <c r="F41" s="35">
        <v>6</v>
      </c>
      <c r="G41" s="20" t="s">
        <v>42</v>
      </c>
      <c r="H41" s="23">
        <f>F41*1</f>
        <v>6</v>
      </c>
      <c r="I41" s="12"/>
      <c r="J41" s="3"/>
    </row>
    <row r="42" spans="1:10" ht="19.5" customHeight="1">
      <c r="A42" s="177"/>
      <c r="B42" s="171"/>
      <c r="C42" s="171"/>
      <c r="D42" s="8" t="s">
        <v>9</v>
      </c>
      <c r="E42" s="20" t="s">
        <v>6</v>
      </c>
      <c r="F42" s="35"/>
      <c r="G42" s="20" t="s">
        <v>43</v>
      </c>
      <c r="H42" s="23">
        <f>F42*2.5</f>
        <v>0</v>
      </c>
      <c r="I42" s="12"/>
      <c r="J42" s="3"/>
    </row>
    <row r="43" spans="1:10" ht="30">
      <c r="A43" s="72">
        <v>20</v>
      </c>
      <c r="B43" s="171"/>
      <c r="C43" s="171"/>
      <c r="D43" s="13" t="s">
        <v>45</v>
      </c>
      <c r="E43" s="20" t="s">
        <v>15</v>
      </c>
      <c r="F43" s="35">
        <v>1</v>
      </c>
      <c r="G43" s="20" t="s">
        <v>12</v>
      </c>
      <c r="H43" s="23">
        <f>IF(F43=1,1,0)</f>
        <v>1</v>
      </c>
      <c r="I43" s="12"/>
      <c r="J43" s="3"/>
    </row>
    <row r="44" spans="1:10" ht="45">
      <c r="A44" s="72">
        <v>21</v>
      </c>
      <c r="B44" s="171"/>
      <c r="C44" s="171"/>
      <c r="D44" s="13" t="s">
        <v>79</v>
      </c>
      <c r="E44" s="20" t="s">
        <v>10</v>
      </c>
      <c r="F44" s="35">
        <v>98</v>
      </c>
      <c r="G44" s="20" t="s">
        <v>46</v>
      </c>
      <c r="H44" s="23">
        <f>ROUND(F44*2/100,1)</f>
        <v>2</v>
      </c>
      <c r="I44" s="12"/>
      <c r="J44" s="3"/>
    </row>
    <row r="45" spans="1:10" ht="44.25">
      <c r="A45" s="72">
        <v>22</v>
      </c>
      <c r="B45" s="171"/>
      <c r="C45" s="171"/>
      <c r="D45" s="13" t="s">
        <v>47</v>
      </c>
      <c r="E45" s="20" t="s">
        <v>48</v>
      </c>
      <c r="F45" s="35">
        <v>3</v>
      </c>
      <c r="G45" s="20" t="s">
        <v>49</v>
      </c>
      <c r="H45" s="23">
        <f>F45*1</f>
        <v>3</v>
      </c>
      <c r="I45" s="12"/>
      <c r="J45" s="3"/>
    </row>
    <row r="46" spans="1:10" ht="44.25">
      <c r="A46" s="72">
        <v>23</v>
      </c>
      <c r="B46" s="171"/>
      <c r="C46" s="171"/>
      <c r="D46" s="13" t="s">
        <v>80</v>
      </c>
      <c r="E46" s="20" t="s">
        <v>14</v>
      </c>
      <c r="F46" s="35"/>
      <c r="G46" s="20" t="s">
        <v>50</v>
      </c>
      <c r="H46" s="23">
        <f>F46*0.5</f>
        <v>0</v>
      </c>
      <c r="I46" s="12"/>
      <c r="J46" s="3"/>
    </row>
    <row r="47" spans="1:10" ht="39.75" customHeight="1" thickBot="1">
      <c r="A47" s="28">
        <v>24</v>
      </c>
      <c r="B47" s="178"/>
      <c r="C47" s="178"/>
      <c r="D47" s="24" t="s">
        <v>51</v>
      </c>
      <c r="E47" s="25" t="s">
        <v>15</v>
      </c>
      <c r="F47" s="36"/>
      <c r="G47" s="25" t="s">
        <v>52</v>
      </c>
      <c r="H47" s="26">
        <f>F47*5</f>
        <v>0</v>
      </c>
      <c r="I47" s="12"/>
      <c r="J47" s="3"/>
    </row>
    <row r="48" spans="1:8" ht="18" customHeight="1">
      <c r="A48" s="10"/>
      <c r="B48" s="14"/>
      <c r="C48" s="15"/>
      <c r="D48" s="16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2" ht="15">
      <c r="A67" s="17"/>
      <c r="B67" s="17"/>
    </row>
  </sheetData>
  <sheetProtection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Васильева М.В.</cp:lastModifiedBy>
  <cp:lastPrinted>2017-05-10T01:04:14Z</cp:lastPrinted>
  <dcterms:created xsi:type="dcterms:W3CDTF">2009-05-13T02:23:13Z</dcterms:created>
  <dcterms:modified xsi:type="dcterms:W3CDTF">2019-12-18T03:43:10Z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